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34" windowHeight="7590"/>
  </bookViews>
  <sheets>
    <sheet name="2024-2025年度昆山市耕地生态轮作、扩种油菜项目核查结果" sheetId="1" r:id="rId1"/>
  </sheets>
  <definedNames>
    <definedName name="_xlnm.Print_Titles" localSheetId="0">'2024-2025年度昆山市耕地生态轮作、扩种油菜项目核查结果'!$1:$3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<sst xmlns="http://schemas.openxmlformats.org/spreadsheetml/2006/main" count="501" uniqueCount="249">
  <si>
    <t>2024-2025年度昆山市耕地生态轮作、扩种油菜项目核查结果及补助公示表</t>
  </si>
  <si>
    <t>单位：元、亩</t>
  </si>
  <si>
    <t>区镇</t>
  </si>
  <si>
    <r>
      <rPr>
        <b/>
        <sz val="10"/>
        <rFont val="宋体"/>
        <charset val="0"/>
      </rPr>
      <t>村</t>
    </r>
    <r>
      <rPr>
        <b/>
        <sz val="10"/>
        <rFont val="Times New Roman"/>
        <charset val="0"/>
      </rPr>
      <t>/</t>
    </r>
    <r>
      <rPr>
        <b/>
        <sz val="10"/>
        <rFont val="宋体"/>
        <charset val="0"/>
      </rPr>
      <t>社区</t>
    </r>
  </si>
  <si>
    <r>
      <rPr>
        <b/>
        <sz val="10"/>
        <rFont val="宋体"/>
        <charset val="134"/>
      </rPr>
      <t>申报对象</t>
    </r>
  </si>
  <si>
    <r>
      <rPr>
        <b/>
        <sz val="10"/>
        <rFont val="宋体"/>
        <charset val="134"/>
      </rPr>
      <t>申报类别</t>
    </r>
  </si>
  <si>
    <t>申报面积</t>
  </si>
  <si>
    <t>核定面积</t>
  </si>
  <si>
    <t>核减面积</t>
  </si>
  <si>
    <t>应补助总金额</t>
  </si>
  <si>
    <r>
      <rPr>
        <b/>
        <sz val="8"/>
        <rFont val="宋体"/>
        <charset val="134"/>
      </rPr>
      <t>纳入</t>
    </r>
    <r>
      <rPr>
        <b/>
        <sz val="8"/>
        <rFont val="Times New Roman"/>
        <charset val="0"/>
      </rPr>
      <t>2024-2025</t>
    </r>
    <r>
      <rPr>
        <b/>
        <sz val="8"/>
        <rFont val="宋体"/>
        <charset val="134"/>
      </rPr>
      <t>扩种油菜补助项目面积</t>
    </r>
  </si>
  <si>
    <r>
      <rPr>
        <b/>
        <sz val="8"/>
        <rFont val="Times New Roman"/>
        <charset val="0"/>
      </rPr>
      <t>2024-2025</t>
    </r>
    <r>
      <rPr>
        <b/>
        <sz val="8"/>
        <rFont val="宋体"/>
        <charset val="134"/>
      </rPr>
      <t>年扩种油菜应补助金额</t>
    </r>
  </si>
  <si>
    <r>
      <rPr>
        <b/>
        <sz val="8"/>
        <rFont val="宋体"/>
        <charset val="134"/>
      </rPr>
      <t>纳入</t>
    </r>
    <r>
      <rPr>
        <b/>
        <sz val="8"/>
        <rFont val="Times New Roman"/>
        <charset val="0"/>
      </rPr>
      <t>2024-2025</t>
    </r>
    <r>
      <rPr>
        <b/>
        <sz val="8"/>
        <rFont val="宋体"/>
        <charset val="134"/>
      </rPr>
      <t>扩种油菜已预补助项目面积</t>
    </r>
  </si>
  <si>
    <r>
      <rPr>
        <b/>
        <sz val="8"/>
        <rFont val="Times New Roman"/>
        <charset val="0"/>
      </rPr>
      <t>2024-2025</t>
    </r>
    <r>
      <rPr>
        <b/>
        <sz val="8"/>
        <rFont val="宋体"/>
        <charset val="134"/>
      </rPr>
      <t>年扩种油菜预补助金额</t>
    </r>
  </si>
  <si>
    <r>
      <rPr>
        <b/>
        <sz val="8"/>
        <rFont val="Times New Roman"/>
        <charset val="0"/>
      </rPr>
      <t>2024-2025</t>
    </r>
    <r>
      <rPr>
        <b/>
        <sz val="8"/>
        <rFont val="宋体"/>
        <charset val="134"/>
      </rPr>
      <t>年扩种油菜剩余补助金额</t>
    </r>
  </si>
  <si>
    <r>
      <rPr>
        <b/>
        <sz val="8"/>
        <rFont val="宋体"/>
        <charset val="134"/>
      </rPr>
      <t>纳入</t>
    </r>
    <r>
      <rPr>
        <b/>
        <sz val="8"/>
        <rFont val="Times New Roman"/>
        <charset val="0"/>
      </rPr>
      <t>2025</t>
    </r>
    <r>
      <rPr>
        <b/>
        <sz val="8"/>
        <rFont val="宋体"/>
        <charset val="134"/>
      </rPr>
      <t>扩种油菜补助项目面积</t>
    </r>
  </si>
  <si>
    <r>
      <rPr>
        <b/>
        <sz val="8"/>
        <rFont val="Times New Roman"/>
        <charset val="0"/>
      </rPr>
      <t>2025</t>
    </r>
    <r>
      <rPr>
        <b/>
        <sz val="8"/>
        <rFont val="宋体"/>
        <charset val="134"/>
      </rPr>
      <t>年扩种油菜补助金额</t>
    </r>
  </si>
  <si>
    <r>
      <rPr>
        <b/>
        <sz val="8"/>
        <rFont val="宋体"/>
        <charset val="134"/>
      </rPr>
      <t>纳入</t>
    </r>
    <r>
      <rPr>
        <b/>
        <sz val="8"/>
        <rFont val="Times New Roman"/>
        <charset val="0"/>
      </rPr>
      <t>2024-2025</t>
    </r>
    <r>
      <rPr>
        <b/>
        <sz val="8"/>
        <rFont val="宋体"/>
        <charset val="134"/>
      </rPr>
      <t>耕地生态轮作补助面积</t>
    </r>
  </si>
  <si>
    <t>2024-2025耕地生态轮作补助金额</t>
  </si>
  <si>
    <t>开发区</t>
  </si>
  <si>
    <t>广志社区</t>
  </si>
  <si>
    <t>季阿毛</t>
  </si>
  <si>
    <t>油菜</t>
  </si>
  <si>
    <t>邱惠弟</t>
  </si>
  <si>
    <t>郑建芬</t>
  </si>
  <si>
    <t>孔巷社区</t>
  </si>
  <si>
    <t>高文峰</t>
  </si>
  <si>
    <t>胡露露</t>
  </si>
  <si>
    <t>马建林</t>
  </si>
  <si>
    <t>韦仕林</t>
  </si>
  <si>
    <t>张明照</t>
  </si>
  <si>
    <t>蓬莱社区</t>
  </si>
  <si>
    <t>胡萍</t>
  </si>
  <si>
    <t>蓬朗社区</t>
  </si>
  <si>
    <t>俞剑章</t>
  </si>
  <si>
    <t>蓬曦社区</t>
  </si>
  <si>
    <t>陈培元</t>
  </si>
  <si>
    <t>李永能</t>
  </si>
  <si>
    <t>宛永锁</t>
  </si>
  <si>
    <t>蓬欣社区</t>
  </si>
  <si>
    <t>苏州苏垦现代农业发展有限公司</t>
  </si>
  <si>
    <t>汪民文</t>
  </si>
  <si>
    <t>蓬苑社区</t>
  </si>
  <si>
    <t>李正明</t>
  </si>
  <si>
    <t>钟读凤</t>
  </si>
  <si>
    <t>群益社区</t>
  </si>
  <si>
    <t>昆山壹千农业有限公司</t>
  </si>
  <si>
    <t>夏驾社区</t>
  </si>
  <si>
    <t>姜中国</t>
  </si>
  <si>
    <t>王瑞林</t>
  </si>
  <si>
    <t>朱卫生</t>
  </si>
  <si>
    <t>小计</t>
  </si>
  <si>
    <t>高新区</t>
  </si>
  <si>
    <t>大公村</t>
  </si>
  <si>
    <t>江苏昆栗实生态旅游农业开发有限公司</t>
  </si>
  <si>
    <t>景村村</t>
  </si>
  <si>
    <t>周青山</t>
  </si>
  <si>
    <t>马庄村</t>
  </si>
  <si>
    <t>昆山市玉山镇马庄村农地股份专业合作社</t>
  </si>
  <si>
    <t>庙灯村</t>
  </si>
  <si>
    <t>黄志良</t>
  </si>
  <si>
    <t>王根香</t>
  </si>
  <si>
    <t>项雪平</t>
  </si>
  <si>
    <t>南星渎村</t>
  </si>
  <si>
    <t>翟晓涛</t>
  </si>
  <si>
    <t>唐龙村</t>
  </si>
  <si>
    <t>盛雪峰</t>
  </si>
  <si>
    <t>新江村</t>
  </si>
  <si>
    <t>向学文</t>
  </si>
  <si>
    <t>新生村</t>
  </si>
  <si>
    <t>陈银娟</t>
  </si>
  <si>
    <t>燕桥浜村</t>
  </si>
  <si>
    <t>昆山市玉山镇燕桥浜村农地股份专业合作社</t>
  </si>
  <si>
    <t>花桥镇</t>
  </si>
  <si>
    <r>
      <rPr>
        <sz val="10"/>
        <rFont val="宋体"/>
        <charset val="134"/>
      </rPr>
      <t>天福村</t>
    </r>
  </si>
  <si>
    <r>
      <rPr>
        <sz val="10"/>
        <rFont val="宋体"/>
        <charset val="134"/>
      </rPr>
      <t>昆山市花桥国际商务城现代农业发展有限公司</t>
    </r>
  </si>
  <si>
    <r>
      <rPr>
        <sz val="10"/>
        <rFont val="宋体"/>
        <charset val="134"/>
      </rPr>
      <t>油菜</t>
    </r>
  </si>
  <si>
    <t>张浦镇</t>
  </si>
  <si>
    <t>白米村</t>
  </si>
  <si>
    <t>昆山市张浦镇白米村农地股份专业合作社</t>
  </si>
  <si>
    <t>苏州淳和环境科技有限公司</t>
  </si>
  <si>
    <t>大市村</t>
  </si>
  <si>
    <t>昆山市张浦镇椿里农地股份专业合作社</t>
  </si>
  <si>
    <t>昆山市张浦镇大市村农地股份专业合作社</t>
  </si>
  <si>
    <t>大直社区</t>
  </si>
  <si>
    <t>何青</t>
  </si>
  <si>
    <t>向新兵</t>
  </si>
  <si>
    <t>花园社区</t>
  </si>
  <si>
    <t>翟建国</t>
  </si>
  <si>
    <t>姜杭村</t>
  </si>
  <si>
    <t>昆山绿色农产品开发有限公司</t>
  </si>
  <si>
    <t>其他</t>
  </si>
  <si>
    <t>金华村</t>
  </si>
  <si>
    <t>龚阿四</t>
  </si>
  <si>
    <t>马梅生</t>
  </si>
  <si>
    <t>宋金林</t>
  </si>
  <si>
    <t>吴存扣</t>
  </si>
  <si>
    <t>徐伟文</t>
  </si>
  <si>
    <t>尹桂生</t>
  </si>
  <si>
    <t>郑兰水</t>
  </si>
  <si>
    <t>朱正林</t>
  </si>
  <si>
    <t>诸奕炜</t>
  </si>
  <si>
    <t>七桥村</t>
  </si>
  <si>
    <t>江传国</t>
  </si>
  <si>
    <t>昆山市张浦镇七桥村农地股份专业合作社</t>
  </si>
  <si>
    <t>三家村</t>
  </si>
  <si>
    <t>尚明甸村</t>
  </si>
  <si>
    <t>昆山市张浦镇尚明甸村农地股份专业合作社</t>
  </si>
  <si>
    <t>吴加村</t>
  </si>
  <si>
    <t>昆山市张浦镇吴加村农地股份专业合作社</t>
  </si>
  <si>
    <t>新龙村</t>
  </si>
  <si>
    <t>昆山市张浦镇新龙村农地股份专业合作社</t>
  </si>
  <si>
    <t>新塘社区</t>
  </si>
  <si>
    <t>丁金泉</t>
  </si>
  <si>
    <t>昆山市张浦镇新塘村农地股份专业合作社</t>
  </si>
  <si>
    <t>朱宝强</t>
  </si>
  <si>
    <t>周巷社区</t>
  </si>
  <si>
    <t>江防震</t>
  </si>
  <si>
    <t>孔卫国</t>
  </si>
  <si>
    <t>周市镇</t>
  </si>
  <si>
    <t>东方村</t>
  </si>
  <si>
    <t>昆山市周市镇东方村农地股份专业合作社</t>
  </si>
  <si>
    <t>东明村</t>
  </si>
  <si>
    <t>昆山市周市镇东明村农地股份专业合作社</t>
  </si>
  <si>
    <t>平庄村</t>
  </si>
  <si>
    <t>昆山市周市镇平庄村农地股份专业合作社</t>
  </si>
  <si>
    <t>市北村</t>
  </si>
  <si>
    <t>昆山市周市镇市北村农地股份专业合作社</t>
  </si>
  <si>
    <t>小泾村</t>
  </si>
  <si>
    <t>昆山市周市镇小泾村农地股份专业合作社</t>
  </si>
  <si>
    <t>永共村</t>
  </si>
  <si>
    <t>昆山市周市镇永共村股份经济合作社</t>
  </si>
  <si>
    <t>珠泾村</t>
  </si>
  <si>
    <t>昆山市周市镇珠泾村股份经济合作社</t>
  </si>
  <si>
    <t>陆家镇</t>
  </si>
  <si>
    <t>陈巷社区</t>
  </si>
  <si>
    <t>昆山市乐佳农业发展有限公司</t>
  </si>
  <si>
    <t>泗桥社区</t>
  </si>
  <si>
    <t>巴城镇</t>
  </si>
  <si>
    <t>绰墩山村</t>
  </si>
  <si>
    <t>昆山市巴城镇绰墩山村农地股份专业合作社</t>
  </si>
  <si>
    <t>东阳澄湖村</t>
  </si>
  <si>
    <t>嵇为书</t>
  </si>
  <si>
    <t>郑良军</t>
  </si>
  <si>
    <t>方港村</t>
  </si>
  <si>
    <t>昆山市巴城镇毛许种植园</t>
  </si>
  <si>
    <t>凤凰村</t>
  </si>
  <si>
    <t>华社村</t>
  </si>
  <si>
    <t>环湖村</t>
  </si>
  <si>
    <t>昆山市巴城镇环湖农民劳务专业合作社</t>
  </si>
  <si>
    <t>昆山市巴城镇农地股份专业合作联社</t>
  </si>
  <si>
    <t>茅沙塘村</t>
  </si>
  <si>
    <t>郑国标</t>
  </si>
  <si>
    <t>武城村</t>
  </si>
  <si>
    <t>武神潭村</t>
  </si>
  <si>
    <t>蔡科成</t>
  </si>
  <si>
    <t>新开河村</t>
  </si>
  <si>
    <t>千灯镇</t>
  </si>
  <si>
    <t>高效农业</t>
  </si>
  <si>
    <t>昆山千灯高效农业综合开发示范有限公司</t>
  </si>
  <si>
    <t>前进村</t>
  </si>
  <si>
    <t>昆山市千灯镇前进村农地股份专业合作社</t>
  </si>
  <si>
    <t>陶桥村</t>
  </si>
  <si>
    <t>昆山市千灯镇陶桥村农地股份专业合作社</t>
  </si>
  <si>
    <t>支浦村</t>
  </si>
  <si>
    <t>孙桃林</t>
  </si>
  <si>
    <t>淀山湖镇</t>
  </si>
  <si>
    <t>安上村</t>
  </si>
  <si>
    <t>柴军伟</t>
  </si>
  <si>
    <t>胡胜利</t>
  </si>
  <si>
    <t>潘兰根</t>
  </si>
  <si>
    <t>潘龙生</t>
  </si>
  <si>
    <t>沈阿五</t>
  </si>
  <si>
    <t>沈小林</t>
  </si>
  <si>
    <t>汪章文</t>
  </si>
  <si>
    <t>王炳其</t>
  </si>
  <si>
    <t>顾克强</t>
  </si>
  <si>
    <t>王春云</t>
  </si>
  <si>
    <t>晟泰村</t>
  </si>
  <si>
    <t>昆山市淀山湖镇晟泰村农地股份专业合作社</t>
  </si>
  <si>
    <t>度城村</t>
  </si>
  <si>
    <t>金彩英</t>
  </si>
  <si>
    <t>夏玲妹</t>
  </si>
  <si>
    <t>民和村</t>
  </si>
  <si>
    <t>蒋卫峰</t>
  </si>
  <si>
    <t>王克</t>
  </si>
  <si>
    <t>张培发</t>
  </si>
  <si>
    <t>朱刚</t>
  </si>
  <si>
    <t>双护村</t>
  </si>
  <si>
    <t>昆山科伟农业科技有限公司</t>
  </si>
  <si>
    <t>朱正风</t>
  </si>
  <si>
    <t>兴复村</t>
  </si>
  <si>
    <t>陈大夯</t>
  </si>
  <si>
    <t>钟建新</t>
  </si>
  <si>
    <t>何苗荣</t>
  </si>
  <si>
    <t>孙玉虎</t>
  </si>
  <si>
    <t>张建龙</t>
  </si>
  <si>
    <t>朱青</t>
  </si>
  <si>
    <t>永新村</t>
  </si>
  <si>
    <t>昆山市淀山湖镇永新村股份经济合作社</t>
  </si>
  <si>
    <t>昆山市淀山湖镇永新村农地股份专业合作社</t>
  </si>
  <si>
    <t>昆山市淀山湖种子站</t>
  </si>
  <si>
    <t>周庄镇</t>
  </si>
  <si>
    <t>复兴村</t>
  </si>
  <si>
    <t>丁华</t>
  </si>
  <si>
    <t>高勇村</t>
  </si>
  <si>
    <t>盛春林</t>
  </si>
  <si>
    <t>龙凤村</t>
  </si>
  <si>
    <t>怀全荣</t>
  </si>
  <si>
    <t>龙亭村</t>
  </si>
  <si>
    <t>蒋元珍</t>
  </si>
  <si>
    <t>昆山丰产坊农业专业合作社</t>
  </si>
  <si>
    <t>昆山天花荡农业发展有限公司</t>
  </si>
  <si>
    <t>沈小红</t>
  </si>
  <si>
    <t>祁浜村</t>
  </si>
  <si>
    <t>韩春生</t>
  </si>
  <si>
    <t>昆山稻乡源生态农业专业合作社</t>
  </si>
  <si>
    <t>昆山水乡周庄乡村旅游服务有限公司</t>
  </si>
  <si>
    <t>吴阿三</t>
  </si>
  <si>
    <t>全旺村</t>
  </si>
  <si>
    <t>昆山市周庄镇全旺村股份经济合作社</t>
  </si>
  <si>
    <t>双庙村</t>
  </si>
  <si>
    <t>吕阳</t>
  </si>
  <si>
    <t>锦溪镇</t>
  </si>
  <si>
    <t>顾家浜村</t>
  </si>
  <si>
    <t>昆山市锦溪镇顾家浜农地股份专业合作社</t>
  </si>
  <si>
    <t>红霞村</t>
  </si>
  <si>
    <t>昆山市锦溪镇红霞村农地股份专业合作社</t>
  </si>
  <si>
    <t>计家墩村</t>
  </si>
  <si>
    <t>昆山市锦溪镇计家墩村农地股份专业合作社</t>
  </si>
  <si>
    <t>陆泾村</t>
  </si>
  <si>
    <t>昆山市锦溪镇陆泾村农地股份专业合作社</t>
  </si>
  <si>
    <t>孟子浜村</t>
  </si>
  <si>
    <t>昆山市锦溪镇孟子浜村农地股份专业合作社</t>
  </si>
  <si>
    <t>虬泽村</t>
  </si>
  <si>
    <t>昆山市锦溪镇虬泽村农地股份专业合作社</t>
  </si>
  <si>
    <t>三联村</t>
  </si>
  <si>
    <t>昆山市锦溪镇三联村农地股份专业合作社</t>
  </si>
  <si>
    <t>盛塘村</t>
  </si>
  <si>
    <t>昆山市锦溪镇盛塘村农地股份专业合作社</t>
  </si>
  <si>
    <t>狭港村</t>
  </si>
  <si>
    <t>昆山市锦溪镇狭港村农地股份专业合作社</t>
  </si>
  <si>
    <t>袁甸村</t>
  </si>
  <si>
    <t>昆山市锦溪镇袁甸村农地股份专业合作社</t>
  </si>
  <si>
    <t>长云村</t>
  </si>
  <si>
    <t>昆山市锦溪镇长云村农地股份专业合作社</t>
  </si>
  <si>
    <t>朱浜村</t>
  </si>
  <si>
    <t>昆山市锦溪镇朱浜村农地股份专业合作社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</si>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</sst>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Times New Roman"/>
      <charset val="0"/>
    </font>
    <font>
      <b/>
      <sz val="10"/>
      <name val="宋体"/>
      <charset val="0"/>
    </font>
    <font>
      <sz val="10"/>
      <name val="Arial"/>
      <charset val="0"/>
    </font>
    <font>
      <sz val="12"/>
      <name val="Times New Roman"/>
      <charset val="134"/>
    </font>
    <font>
      <sz val="10"/>
      <name val="宋体"/>
      <charset val="134"/>
    </font>
    <font>
      <b/>
      <sz val="10"/>
      <name val="Arial"/>
      <charset val="0"/>
    </font>
    <font>
      <sz val="10"/>
      <name val="Times New Roman"/>
      <charset val="0"/>
    </font>
    <font>
      <sz val="10"/>
      <name val="Times New Roman"/>
      <charset val="134"/>
    </font>
    <font>
      <b/>
      <sz val="8"/>
      <name val="宋体"/>
      <charset val="134"/>
    </font>
    <font>
      <b/>
      <sz val="8"/>
      <name val="Times New Roman"/>
      <charset val="0"/>
    </font>
    <font>
      <b/>
      <sz val="10"/>
      <color theme="1"/>
      <name val="Times New Roman"/>
      <charset val="0"/>
    </font>
    <font>
      <b/>
      <sz val="8"/>
      <name val="宋体"/>
      <charset val="0"/>
    </font>
    <font>
      <b/>
      <sz val="12"/>
      <name val="Times New Roman"/>
      <charset val="134"/>
    </font>
    <font>
      <sz val="12"/>
      <color theme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3" applyNumberFormat="0" applyAlignment="0" applyProtection="0">
      <alignment vertical="center"/>
    </xf>
    <xf numFmtId="0" fontId="27" fillId="4" borderId="24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9" fillId="5" borderId="25" applyNumberForma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3"/>
  <sheetViews>
    <sheetView tabSelected="1" zoomScale="85" zoomScaleNormal="85" topLeftCell="A162" workbookViewId="0">
      <selection activeCell="S48" sqref="S48"/>
    </sheetView>
  </sheetViews>
  <sheetFormatPr defaultColWidth="9" defaultRowHeight="15.3"/>
  <cols>
    <col min="3" max="3" width="24.2666666666667" style="3" customWidth="1"/>
    <col min="4" max="4" width="6" customWidth="1"/>
    <col min="5" max="5" width="7.75" customWidth="1"/>
    <col min="8" max="8" width="11.4083333333333" customWidth="1"/>
    <col min="9" max="9" width="9.775" customWidth="1"/>
    <col min="10" max="10" width="9" customWidth="1"/>
    <col min="11" max="11" width="9.66666666666667" customWidth="1"/>
    <col min="12" max="13" width="9" customWidth="1"/>
    <col min="16" max="16" width="9.775" customWidth="1"/>
  </cols>
  <sheetData>
    <row r="1" ht="30" customHeight="1" spans="1:17">
      <c r="A1" s="4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4" customHeight="1" spans="1:17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29" t="s">
        <v>1</v>
      </c>
      <c r="Q2" s="5"/>
    </row>
    <row r="3" ht="30.6" spans="1:17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30" t="s">
        <v>10</v>
      </c>
      <c r="J3" s="31" t="s">
        <v>11</v>
      </c>
      <c r="K3" s="30" t="s">
        <v>12</v>
      </c>
      <c r="L3" s="31" t="s">
        <v>13</v>
      </c>
      <c r="M3" s="31" t="s">
        <v>14</v>
      </c>
      <c r="N3" s="31" t="s">
        <v>15</v>
      </c>
      <c r="O3" s="31" t="s">
        <v>16</v>
      </c>
      <c r="P3" s="31" t="s">
        <v>17</v>
      </c>
      <c r="Q3" s="34" t="s">
        <v>18</v>
      </c>
    </row>
    <row r="4" s="1" customFormat="1" spans="1:18">
      <c r="A4" s="10" t="s">
        <v>19</v>
      </c>
      <c r="B4" s="11" t="s">
        <v>20</v>
      </c>
      <c r="C4" s="12" t="s">
        <v>21</v>
      </c>
      <c r="D4" s="11" t="s">
        <v>22</v>
      </c>
      <c r="E4" s="11">
        <v>42.7</v>
      </c>
      <c r="F4" s="11">
        <v>27.99</v>
      </c>
      <c r="G4" s="11">
        <v>14.71</v>
      </c>
      <c r="H4" s="11">
        <f t="shared" ref="H4:H24" si="0">F4*400</f>
        <v>11196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27.99</v>
      </c>
      <c r="O4" s="11">
        <f t="shared" ref="O4:O24" si="1">N4*400</f>
        <v>11196</v>
      </c>
      <c r="P4" s="11">
        <f t="shared" ref="P4:P24" si="2">F4-I4-N4</f>
        <v>0</v>
      </c>
      <c r="Q4" s="11">
        <f t="shared" ref="Q4:Q24" si="3">P4*400</f>
        <v>0</v>
      </c>
      <c r="R4" s="2"/>
    </row>
    <row r="5" s="1" customFormat="1" spans="1:18">
      <c r="A5" s="13"/>
      <c r="B5" s="11" t="s">
        <v>20</v>
      </c>
      <c r="C5" s="12" t="s">
        <v>23</v>
      </c>
      <c r="D5" s="11" t="s">
        <v>22</v>
      </c>
      <c r="E5" s="11">
        <v>45</v>
      </c>
      <c r="F5" s="11">
        <v>35.2</v>
      </c>
      <c r="G5" s="11">
        <v>9.8</v>
      </c>
      <c r="H5" s="11">
        <f t="shared" si="0"/>
        <v>14080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35.2</v>
      </c>
      <c r="O5" s="11">
        <f t="shared" si="1"/>
        <v>14080</v>
      </c>
      <c r="P5" s="11">
        <f t="shared" si="2"/>
        <v>0</v>
      </c>
      <c r="Q5" s="11">
        <f t="shared" si="3"/>
        <v>0</v>
      </c>
      <c r="R5" s="2"/>
    </row>
    <row r="6" s="1" customFormat="1" spans="1:18">
      <c r="A6" s="13"/>
      <c r="B6" s="11" t="s">
        <v>20</v>
      </c>
      <c r="C6" s="12" t="s">
        <v>24</v>
      </c>
      <c r="D6" s="11" t="s">
        <v>22</v>
      </c>
      <c r="E6" s="11">
        <v>82.3</v>
      </c>
      <c r="F6" s="11">
        <v>74.31</v>
      </c>
      <c r="G6" s="11">
        <v>7.98999999999999</v>
      </c>
      <c r="H6" s="11">
        <f t="shared" si="0"/>
        <v>29724</v>
      </c>
      <c r="I6" s="32">
        <v>0</v>
      </c>
      <c r="J6" s="11">
        <v>0</v>
      </c>
      <c r="K6" s="11">
        <v>0</v>
      </c>
      <c r="L6" s="11">
        <v>0</v>
      </c>
      <c r="M6" s="11">
        <v>0</v>
      </c>
      <c r="N6" s="11">
        <f>74.31-24.71</f>
        <v>49.6</v>
      </c>
      <c r="O6" s="11">
        <f t="shared" si="1"/>
        <v>19840</v>
      </c>
      <c r="P6" s="11">
        <v>24.71</v>
      </c>
      <c r="Q6" s="11">
        <f t="shared" si="3"/>
        <v>9884</v>
      </c>
      <c r="R6" s="2"/>
    </row>
    <row r="7" s="1" customFormat="1" spans="1:18">
      <c r="A7" s="13"/>
      <c r="B7" s="11" t="s">
        <v>25</v>
      </c>
      <c r="C7" s="12" t="s">
        <v>26</v>
      </c>
      <c r="D7" s="11" t="s">
        <v>22</v>
      </c>
      <c r="E7" s="11">
        <v>20</v>
      </c>
      <c r="F7" s="11">
        <v>0</v>
      </c>
      <c r="G7" s="11">
        <v>20</v>
      </c>
      <c r="H7" s="11">
        <f t="shared" si="0"/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f t="shared" si="1"/>
        <v>0</v>
      </c>
      <c r="P7" s="11">
        <f t="shared" si="2"/>
        <v>0</v>
      </c>
      <c r="Q7" s="11">
        <f t="shared" si="3"/>
        <v>0</v>
      </c>
      <c r="R7" s="2"/>
    </row>
    <row r="8" s="1" customFormat="1" spans="1:18">
      <c r="A8" s="13"/>
      <c r="B8" s="11" t="s">
        <v>25</v>
      </c>
      <c r="C8" s="12" t="s">
        <v>27</v>
      </c>
      <c r="D8" s="11" t="s">
        <v>22</v>
      </c>
      <c r="E8" s="11">
        <v>66</v>
      </c>
      <c r="F8" s="11">
        <v>14.83</v>
      </c>
      <c r="G8" s="11">
        <v>51.17</v>
      </c>
      <c r="H8" s="11">
        <f t="shared" si="0"/>
        <v>5932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14.83</v>
      </c>
      <c r="O8" s="11">
        <f t="shared" si="1"/>
        <v>5932</v>
      </c>
      <c r="P8" s="11">
        <f t="shared" si="2"/>
        <v>0</v>
      </c>
      <c r="Q8" s="11">
        <f t="shared" si="3"/>
        <v>0</v>
      </c>
      <c r="R8" s="2"/>
    </row>
    <row r="9" s="1" customFormat="1" spans="1:18">
      <c r="A9" s="13"/>
      <c r="B9" s="11" t="s">
        <v>25</v>
      </c>
      <c r="C9" s="12" t="s">
        <v>28</v>
      </c>
      <c r="D9" s="11" t="s">
        <v>22</v>
      </c>
      <c r="E9" s="11">
        <v>135</v>
      </c>
      <c r="F9" s="11">
        <v>121.42</v>
      </c>
      <c r="G9" s="11">
        <v>13.58</v>
      </c>
      <c r="H9" s="11">
        <f t="shared" si="0"/>
        <v>48568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121.42</v>
      </c>
      <c r="O9" s="11">
        <f t="shared" si="1"/>
        <v>48568</v>
      </c>
      <c r="P9" s="11">
        <f t="shared" si="2"/>
        <v>0</v>
      </c>
      <c r="Q9" s="11">
        <f t="shared" si="3"/>
        <v>0</v>
      </c>
      <c r="R9" s="2"/>
    </row>
    <row r="10" s="1" customFormat="1" spans="1:18">
      <c r="A10" s="13"/>
      <c r="B10" s="11" t="s">
        <v>25</v>
      </c>
      <c r="C10" s="12" t="s">
        <v>29</v>
      </c>
      <c r="D10" s="11" t="s">
        <v>22</v>
      </c>
      <c r="E10" s="11">
        <v>60</v>
      </c>
      <c r="F10" s="11">
        <v>60</v>
      </c>
      <c r="G10" s="11">
        <v>0</v>
      </c>
      <c r="H10" s="11">
        <f t="shared" si="0"/>
        <v>24000</v>
      </c>
      <c r="I10" s="32">
        <v>0</v>
      </c>
      <c r="J10" s="11">
        <v>0</v>
      </c>
      <c r="K10" s="11">
        <v>0</v>
      </c>
      <c r="L10" s="11">
        <v>0</v>
      </c>
      <c r="M10" s="11">
        <v>0</v>
      </c>
      <c r="N10" s="11">
        <v>60</v>
      </c>
      <c r="O10" s="11">
        <f t="shared" si="1"/>
        <v>24000</v>
      </c>
      <c r="P10" s="11">
        <f t="shared" si="2"/>
        <v>0</v>
      </c>
      <c r="Q10" s="11">
        <f t="shared" si="3"/>
        <v>0</v>
      </c>
      <c r="R10" s="2"/>
    </row>
    <row r="11" s="1" customFormat="1" spans="1:18">
      <c r="A11" s="13"/>
      <c r="B11" s="11" t="s">
        <v>25</v>
      </c>
      <c r="C11" s="12" t="s">
        <v>30</v>
      </c>
      <c r="D11" s="11" t="s">
        <v>22</v>
      </c>
      <c r="E11" s="11">
        <v>222</v>
      </c>
      <c r="F11" s="11">
        <v>173.05</v>
      </c>
      <c r="G11" s="11">
        <v>48.95</v>
      </c>
      <c r="H11" s="11">
        <f t="shared" si="0"/>
        <v>69220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173.05</v>
      </c>
      <c r="O11" s="11">
        <f t="shared" si="1"/>
        <v>69220</v>
      </c>
      <c r="P11" s="11">
        <f t="shared" si="2"/>
        <v>0</v>
      </c>
      <c r="Q11" s="11">
        <f t="shared" si="3"/>
        <v>0</v>
      </c>
      <c r="R11" s="2"/>
    </row>
    <row r="12" s="1" customFormat="1" spans="1:18">
      <c r="A12" s="13"/>
      <c r="B12" s="11" t="s">
        <v>31</v>
      </c>
      <c r="C12" s="12" t="s">
        <v>32</v>
      </c>
      <c r="D12" s="11" t="s">
        <v>22</v>
      </c>
      <c r="E12" s="11">
        <v>20</v>
      </c>
      <c r="F12" s="11">
        <v>14.77</v>
      </c>
      <c r="G12" s="11">
        <v>5.23</v>
      </c>
      <c r="H12" s="11">
        <f t="shared" si="0"/>
        <v>5908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14.77</v>
      </c>
      <c r="O12" s="11">
        <f t="shared" si="1"/>
        <v>5908</v>
      </c>
      <c r="P12" s="11">
        <f t="shared" si="2"/>
        <v>0</v>
      </c>
      <c r="Q12" s="11">
        <f t="shared" si="3"/>
        <v>0</v>
      </c>
      <c r="R12" s="2"/>
    </row>
    <row r="13" s="1" customFormat="1" spans="1:18">
      <c r="A13" s="13"/>
      <c r="B13" s="11" t="s">
        <v>33</v>
      </c>
      <c r="C13" s="12" t="s">
        <v>34</v>
      </c>
      <c r="D13" s="11" t="s">
        <v>22</v>
      </c>
      <c r="E13" s="11">
        <v>100</v>
      </c>
      <c r="F13" s="11">
        <v>100</v>
      </c>
      <c r="G13" s="11">
        <v>0</v>
      </c>
      <c r="H13" s="11">
        <f t="shared" si="0"/>
        <v>40000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100</v>
      </c>
      <c r="O13" s="11">
        <f t="shared" si="1"/>
        <v>40000</v>
      </c>
      <c r="P13" s="11">
        <f t="shared" si="2"/>
        <v>0</v>
      </c>
      <c r="Q13" s="11">
        <f t="shared" si="3"/>
        <v>0</v>
      </c>
      <c r="R13" s="2"/>
    </row>
    <row r="14" s="1" customFormat="1" spans="1:18">
      <c r="A14" s="13"/>
      <c r="B14" s="11" t="s">
        <v>35</v>
      </c>
      <c r="C14" s="12" t="s">
        <v>36</v>
      </c>
      <c r="D14" s="11" t="s">
        <v>22</v>
      </c>
      <c r="E14" s="11">
        <v>76</v>
      </c>
      <c r="F14" s="11">
        <v>76</v>
      </c>
      <c r="G14" s="11">
        <v>0</v>
      </c>
      <c r="H14" s="11">
        <f t="shared" si="0"/>
        <v>30400</v>
      </c>
      <c r="I14" s="32">
        <v>0</v>
      </c>
      <c r="J14" s="11">
        <v>0</v>
      </c>
      <c r="K14" s="11">
        <v>0</v>
      </c>
      <c r="L14" s="11">
        <v>0</v>
      </c>
      <c r="M14" s="11">
        <v>0</v>
      </c>
      <c r="N14" s="11">
        <v>76</v>
      </c>
      <c r="O14" s="11">
        <f t="shared" si="1"/>
        <v>30400</v>
      </c>
      <c r="P14" s="11">
        <f t="shared" si="2"/>
        <v>0</v>
      </c>
      <c r="Q14" s="11">
        <f t="shared" si="3"/>
        <v>0</v>
      </c>
      <c r="R14" s="2"/>
    </row>
    <row r="15" s="1" customFormat="1" spans="1:18">
      <c r="A15" s="13"/>
      <c r="B15" s="11" t="s">
        <v>35</v>
      </c>
      <c r="C15" s="12" t="s">
        <v>37</v>
      </c>
      <c r="D15" s="11" t="s">
        <v>22</v>
      </c>
      <c r="E15" s="11">
        <v>30</v>
      </c>
      <c r="F15" s="11">
        <v>30</v>
      </c>
      <c r="G15" s="11">
        <v>0</v>
      </c>
      <c r="H15" s="11">
        <f t="shared" si="0"/>
        <v>12000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30</v>
      </c>
      <c r="O15" s="11">
        <f t="shared" si="1"/>
        <v>12000</v>
      </c>
      <c r="P15" s="11">
        <f t="shared" si="2"/>
        <v>0</v>
      </c>
      <c r="Q15" s="11">
        <f t="shared" si="3"/>
        <v>0</v>
      </c>
      <c r="R15" s="2"/>
    </row>
    <row r="16" s="1" customFormat="1" spans="1:18">
      <c r="A16" s="13"/>
      <c r="B16" s="11" t="s">
        <v>35</v>
      </c>
      <c r="C16" s="12" t="s">
        <v>38</v>
      </c>
      <c r="D16" s="11" t="s">
        <v>22</v>
      </c>
      <c r="E16" s="11">
        <v>96.5</v>
      </c>
      <c r="F16" s="11">
        <v>96.5</v>
      </c>
      <c r="G16" s="11">
        <v>0</v>
      </c>
      <c r="H16" s="11">
        <f t="shared" si="0"/>
        <v>38600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96.5</v>
      </c>
      <c r="O16" s="11">
        <f t="shared" si="1"/>
        <v>38600</v>
      </c>
      <c r="P16" s="11">
        <f t="shared" si="2"/>
        <v>0</v>
      </c>
      <c r="Q16" s="11">
        <f t="shared" si="3"/>
        <v>0</v>
      </c>
      <c r="R16" s="2"/>
    </row>
    <row r="17" s="1" customFormat="1" spans="1:18">
      <c r="A17" s="13"/>
      <c r="B17" s="11" t="s">
        <v>39</v>
      </c>
      <c r="C17" s="12" t="s">
        <v>40</v>
      </c>
      <c r="D17" s="11" t="s">
        <v>22</v>
      </c>
      <c r="E17" s="11">
        <v>35</v>
      </c>
      <c r="F17" s="11">
        <v>0</v>
      </c>
      <c r="G17" s="11">
        <v>35</v>
      </c>
      <c r="H17" s="11">
        <f t="shared" si="0"/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1"/>
        <v>0</v>
      </c>
      <c r="P17" s="11">
        <f t="shared" si="2"/>
        <v>0</v>
      </c>
      <c r="Q17" s="11">
        <f t="shared" si="3"/>
        <v>0</v>
      </c>
      <c r="R17" s="2"/>
    </row>
    <row r="18" s="1" customFormat="1" spans="1:18">
      <c r="A18" s="13"/>
      <c r="B18" s="11" t="s">
        <v>39</v>
      </c>
      <c r="C18" s="12" t="s">
        <v>41</v>
      </c>
      <c r="D18" s="11" t="s">
        <v>22</v>
      </c>
      <c r="E18" s="11">
        <v>20</v>
      </c>
      <c r="F18" s="11">
        <v>10.91</v>
      </c>
      <c r="G18" s="11">
        <v>9.09</v>
      </c>
      <c r="H18" s="11">
        <f t="shared" si="0"/>
        <v>4364</v>
      </c>
      <c r="I18" s="32">
        <v>0</v>
      </c>
      <c r="J18" s="11">
        <v>0</v>
      </c>
      <c r="K18" s="11">
        <v>0</v>
      </c>
      <c r="L18" s="11">
        <v>0</v>
      </c>
      <c r="M18" s="11">
        <v>0</v>
      </c>
      <c r="N18" s="11">
        <v>10.91</v>
      </c>
      <c r="O18" s="11">
        <f t="shared" si="1"/>
        <v>4364</v>
      </c>
      <c r="P18" s="11">
        <f t="shared" si="2"/>
        <v>0</v>
      </c>
      <c r="Q18" s="11">
        <f t="shared" si="3"/>
        <v>0</v>
      </c>
      <c r="R18" s="2"/>
    </row>
    <row r="19" s="1" customFormat="1" spans="1:18">
      <c r="A19" s="13"/>
      <c r="B19" s="11" t="s">
        <v>42</v>
      </c>
      <c r="C19" s="12" t="s">
        <v>43</v>
      </c>
      <c r="D19" s="11" t="s">
        <v>22</v>
      </c>
      <c r="E19" s="11">
        <v>29.5</v>
      </c>
      <c r="F19" s="11">
        <v>29.5</v>
      </c>
      <c r="G19" s="11">
        <v>0</v>
      </c>
      <c r="H19" s="11">
        <f t="shared" si="0"/>
        <v>11800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29.5</v>
      </c>
      <c r="O19" s="11">
        <f t="shared" si="1"/>
        <v>11800</v>
      </c>
      <c r="P19" s="11">
        <f t="shared" si="2"/>
        <v>0</v>
      </c>
      <c r="Q19" s="11">
        <f t="shared" si="3"/>
        <v>0</v>
      </c>
      <c r="R19" s="2"/>
    </row>
    <row r="20" s="1" customFormat="1" spans="1:18">
      <c r="A20" s="13"/>
      <c r="B20" s="11" t="s">
        <v>42</v>
      </c>
      <c r="C20" s="12" t="s">
        <v>44</v>
      </c>
      <c r="D20" s="11" t="s">
        <v>22</v>
      </c>
      <c r="E20" s="11">
        <v>17</v>
      </c>
      <c r="F20" s="11">
        <v>17</v>
      </c>
      <c r="G20" s="11">
        <v>0</v>
      </c>
      <c r="H20" s="11">
        <f t="shared" si="0"/>
        <v>6800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17</v>
      </c>
      <c r="O20" s="11">
        <f t="shared" si="1"/>
        <v>6800</v>
      </c>
      <c r="P20" s="11">
        <f t="shared" si="2"/>
        <v>0</v>
      </c>
      <c r="Q20" s="11">
        <f t="shared" si="3"/>
        <v>0</v>
      </c>
      <c r="R20" s="2"/>
    </row>
    <row r="21" s="1" customFormat="1" spans="1:18">
      <c r="A21" s="13"/>
      <c r="B21" s="11" t="s">
        <v>45</v>
      </c>
      <c r="C21" s="12" t="s">
        <v>46</v>
      </c>
      <c r="D21" s="11" t="s">
        <v>22</v>
      </c>
      <c r="E21" s="11">
        <v>176</v>
      </c>
      <c r="F21" s="11">
        <v>176</v>
      </c>
      <c r="G21" s="11">
        <v>0</v>
      </c>
      <c r="H21" s="11">
        <f t="shared" si="0"/>
        <v>70400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176</v>
      </c>
      <c r="O21" s="11">
        <f t="shared" si="1"/>
        <v>70400</v>
      </c>
      <c r="P21" s="11">
        <f t="shared" si="2"/>
        <v>0</v>
      </c>
      <c r="Q21" s="11">
        <f t="shared" si="3"/>
        <v>0</v>
      </c>
      <c r="R21" s="2"/>
    </row>
    <row r="22" s="1" customFormat="1" spans="1:18">
      <c r="A22" s="13"/>
      <c r="B22" s="11" t="s">
        <v>47</v>
      </c>
      <c r="C22" s="12" t="s">
        <v>48</v>
      </c>
      <c r="D22" s="11" t="s">
        <v>22</v>
      </c>
      <c r="E22" s="11">
        <v>115</v>
      </c>
      <c r="F22" s="11">
        <v>115</v>
      </c>
      <c r="G22" s="11">
        <v>0</v>
      </c>
      <c r="H22" s="11">
        <f t="shared" si="0"/>
        <v>46000</v>
      </c>
      <c r="I22" s="32">
        <v>0</v>
      </c>
      <c r="J22" s="11">
        <v>0</v>
      </c>
      <c r="K22" s="11">
        <v>0</v>
      </c>
      <c r="L22" s="11">
        <v>0</v>
      </c>
      <c r="M22" s="11">
        <v>0</v>
      </c>
      <c r="N22" s="11">
        <v>115</v>
      </c>
      <c r="O22" s="11">
        <f t="shared" si="1"/>
        <v>46000</v>
      </c>
      <c r="P22" s="11">
        <f t="shared" si="2"/>
        <v>0</v>
      </c>
      <c r="Q22" s="11">
        <f t="shared" si="3"/>
        <v>0</v>
      </c>
      <c r="R22" s="2"/>
    </row>
    <row r="23" s="1" customFormat="1" spans="1:18">
      <c r="A23" s="13"/>
      <c r="B23" s="11" t="s">
        <v>47</v>
      </c>
      <c r="C23" s="12" t="s">
        <v>49</v>
      </c>
      <c r="D23" s="11" t="s">
        <v>22</v>
      </c>
      <c r="E23" s="11">
        <v>60</v>
      </c>
      <c r="F23" s="11">
        <v>60</v>
      </c>
      <c r="G23" s="11">
        <v>0</v>
      </c>
      <c r="H23" s="11">
        <f t="shared" si="0"/>
        <v>24000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60</v>
      </c>
      <c r="O23" s="11">
        <f t="shared" si="1"/>
        <v>24000</v>
      </c>
      <c r="P23" s="11">
        <f t="shared" si="2"/>
        <v>0</v>
      </c>
      <c r="Q23" s="11">
        <f t="shared" si="3"/>
        <v>0</v>
      </c>
      <c r="R23" s="2"/>
    </row>
    <row r="24" s="1" customFormat="1" spans="1:18">
      <c r="A24" s="13"/>
      <c r="B24" s="11" t="s">
        <v>47</v>
      </c>
      <c r="C24" s="12" t="s">
        <v>50</v>
      </c>
      <c r="D24" s="11" t="s">
        <v>22</v>
      </c>
      <c r="E24" s="11">
        <v>95</v>
      </c>
      <c r="F24" s="11">
        <v>95</v>
      </c>
      <c r="G24" s="11">
        <v>0</v>
      </c>
      <c r="H24" s="11">
        <f t="shared" si="0"/>
        <v>38000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95</v>
      </c>
      <c r="O24" s="11">
        <f t="shared" si="1"/>
        <v>38000</v>
      </c>
      <c r="P24" s="11">
        <f t="shared" si="2"/>
        <v>0</v>
      </c>
      <c r="Q24" s="11">
        <f t="shared" si="3"/>
        <v>0</v>
      </c>
      <c r="R24" s="2"/>
    </row>
    <row r="25" s="1" customFormat="1" spans="1:18">
      <c r="A25" s="14"/>
      <c r="B25" s="15" t="s">
        <v>51</v>
      </c>
      <c r="C25" s="16"/>
      <c r="D25" s="15"/>
      <c r="E25" s="17">
        <f t="shared" ref="E25:J25" si="4">SUM(E4:E24)</f>
        <v>1543</v>
      </c>
      <c r="F25" s="17">
        <f t="shared" si="4"/>
        <v>1327.48</v>
      </c>
      <c r="G25" s="17">
        <f t="shared" si="4"/>
        <v>215.52</v>
      </c>
      <c r="H25" s="17">
        <f t="shared" si="4"/>
        <v>530992</v>
      </c>
      <c r="I25" s="17">
        <f t="shared" si="4"/>
        <v>0</v>
      </c>
      <c r="J25" s="17">
        <f t="shared" si="4"/>
        <v>0</v>
      </c>
      <c r="K25" s="17">
        <v>0</v>
      </c>
      <c r="L25" s="17">
        <f t="shared" ref="L25:Q25" si="5">SUM(L4:L24)</f>
        <v>0</v>
      </c>
      <c r="M25" s="17">
        <f t="shared" si="5"/>
        <v>0</v>
      </c>
      <c r="N25" s="17">
        <f t="shared" si="5"/>
        <v>1302.77</v>
      </c>
      <c r="O25" s="17">
        <f t="shared" si="5"/>
        <v>521108</v>
      </c>
      <c r="P25" s="17">
        <f t="shared" si="5"/>
        <v>24.71</v>
      </c>
      <c r="Q25" s="17">
        <f t="shared" si="5"/>
        <v>9884</v>
      </c>
      <c r="R25" s="2"/>
    </row>
    <row r="26" s="1" customFormat="1" ht="25.8" spans="1:18">
      <c r="A26" s="10" t="s">
        <v>52</v>
      </c>
      <c r="B26" s="11" t="s">
        <v>53</v>
      </c>
      <c r="C26" s="12" t="s">
        <v>54</v>
      </c>
      <c r="D26" s="11" t="s">
        <v>22</v>
      </c>
      <c r="E26" s="11">
        <v>482.6</v>
      </c>
      <c r="F26" s="11">
        <v>482.6</v>
      </c>
      <c r="G26" s="11">
        <v>0</v>
      </c>
      <c r="H26" s="11">
        <f t="shared" ref="H26:H36" si="6">F26*400</f>
        <v>193040</v>
      </c>
      <c r="I26" s="32">
        <v>169.8</v>
      </c>
      <c r="J26" s="11">
        <f t="shared" ref="J26:J31" si="7">I26*400</f>
        <v>67920</v>
      </c>
      <c r="K26" s="11">
        <v>169.8</v>
      </c>
      <c r="L26" s="11">
        <f t="shared" ref="L26:L31" si="8">I26*150</f>
        <v>25470</v>
      </c>
      <c r="M26" s="11">
        <f t="shared" ref="M26:M31" si="9">J26-L26</f>
        <v>42450</v>
      </c>
      <c r="N26" s="11">
        <v>312.8</v>
      </c>
      <c r="O26" s="11">
        <f t="shared" ref="O26:O36" si="10">N26*400</f>
        <v>125120</v>
      </c>
      <c r="P26" s="11">
        <f t="shared" ref="P26:P36" si="11">F26-I26-N26</f>
        <v>0</v>
      </c>
      <c r="Q26" s="11">
        <f t="shared" ref="Q26:Q36" si="12">P26*400</f>
        <v>0</v>
      </c>
      <c r="R26" s="2"/>
    </row>
    <row r="27" s="1" customFormat="1" spans="1:18">
      <c r="A27" s="13"/>
      <c r="B27" s="11" t="s">
        <v>55</v>
      </c>
      <c r="C27" s="12" t="s">
        <v>56</v>
      </c>
      <c r="D27" s="11" t="s">
        <v>22</v>
      </c>
      <c r="E27" s="11">
        <v>105</v>
      </c>
      <c r="F27" s="11">
        <v>105</v>
      </c>
      <c r="G27" s="11">
        <v>0</v>
      </c>
      <c r="H27" s="11">
        <f t="shared" si="6"/>
        <v>42000</v>
      </c>
      <c r="I27" s="11">
        <v>105</v>
      </c>
      <c r="J27" s="11">
        <f t="shared" si="7"/>
        <v>42000</v>
      </c>
      <c r="K27" s="11">
        <v>105</v>
      </c>
      <c r="L27" s="11">
        <f t="shared" si="8"/>
        <v>15750</v>
      </c>
      <c r="M27" s="11">
        <f t="shared" si="9"/>
        <v>26250</v>
      </c>
      <c r="N27" s="11">
        <v>0</v>
      </c>
      <c r="O27" s="11">
        <f t="shared" si="10"/>
        <v>0</v>
      </c>
      <c r="P27" s="11">
        <f t="shared" si="11"/>
        <v>0</v>
      </c>
      <c r="Q27" s="11">
        <f t="shared" si="12"/>
        <v>0</v>
      </c>
      <c r="R27" s="2"/>
    </row>
    <row r="28" s="1" customFormat="1" ht="25.8" spans="1:18">
      <c r="A28" s="13"/>
      <c r="B28" s="11" t="s">
        <v>57</v>
      </c>
      <c r="C28" s="12" t="s">
        <v>58</v>
      </c>
      <c r="D28" s="11" t="s">
        <v>22</v>
      </c>
      <c r="E28" s="11">
        <v>143.4</v>
      </c>
      <c r="F28" s="11">
        <v>143.4</v>
      </c>
      <c r="G28" s="11">
        <v>0</v>
      </c>
      <c r="H28" s="11">
        <f t="shared" si="6"/>
        <v>57360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143.4</v>
      </c>
      <c r="O28" s="11">
        <f t="shared" si="10"/>
        <v>57360</v>
      </c>
      <c r="P28" s="11">
        <f t="shared" si="11"/>
        <v>0</v>
      </c>
      <c r="Q28" s="11">
        <f t="shared" si="12"/>
        <v>0</v>
      </c>
      <c r="R28" s="2"/>
    </row>
    <row r="29" s="1" customFormat="1" spans="1:18">
      <c r="A29" s="13"/>
      <c r="B29" s="11" t="s">
        <v>59</v>
      </c>
      <c r="C29" s="12" t="s">
        <v>60</v>
      </c>
      <c r="D29" s="11" t="s">
        <v>22</v>
      </c>
      <c r="E29" s="11">
        <v>115</v>
      </c>
      <c r="F29" s="11">
        <v>115</v>
      </c>
      <c r="G29" s="11">
        <v>0</v>
      </c>
      <c r="H29" s="11">
        <f t="shared" si="6"/>
        <v>46000</v>
      </c>
      <c r="I29" s="11">
        <v>88</v>
      </c>
      <c r="J29" s="11">
        <f t="shared" si="7"/>
        <v>35200</v>
      </c>
      <c r="K29" s="11">
        <v>88</v>
      </c>
      <c r="L29" s="11">
        <f t="shared" si="8"/>
        <v>13200</v>
      </c>
      <c r="M29" s="11">
        <f t="shared" si="9"/>
        <v>22000</v>
      </c>
      <c r="N29" s="11">
        <v>27</v>
      </c>
      <c r="O29" s="11">
        <f t="shared" si="10"/>
        <v>10800</v>
      </c>
      <c r="P29" s="11">
        <f t="shared" si="11"/>
        <v>0</v>
      </c>
      <c r="Q29" s="11">
        <f t="shared" si="12"/>
        <v>0</v>
      </c>
      <c r="R29" s="2"/>
    </row>
    <row r="30" s="1" customFormat="1" spans="1:18">
      <c r="A30" s="13"/>
      <c r="B30" s="11" t="s">
        <v>59</v>
      </c>
      <c r="C30" s="12" t="s">
        <v>61</v>
      </c>
      <c r="D30" s="11" t="s">
        <v>22</v>
      </c>
      <c r="E30" s="11">
        <v>207</v>
      </c>
      <c r="F30" s="11">
        <v>207</v>
      </c>
      <c r="G30" s="11">
        <v>0</v>
      </c>
      <c r="H30" s="11">
        <f t="shared" si="6"/>
        <v>82800</v>
      </c>
      <c r="I30" s="11">
        <v>35</v>
      </c>
      <c r="J30" s="11">
        <f t="shared" si="7"/>
        <v>14000</v>
      </c>
      <c r="K30" s="11">
        <v>35</v>
      </c>
      <c r="L30" s="11">
        <f t="shared" si="8"/>
        <v>5250</v>
      </c>
      <c r="M30" s="11">
        <f t="shared" si="9"/>
        <v>8750</v>
      </c>
      <c r="N30" s="11">
        <v>172</v>
      </c>
      <c r="O30" s="11">
        <f t="shared" si="10"/>
        <v>68800</v>
      </c>
      <c r="P30" s="11">
        <f t="shared" si="11"/>
        <v>0</v>
      </c>
      <c r="Q30" s="11">
        <f t="shared" si="12"/>
        <v>0</v>
      </c>
      <c r="R30" s="2"/>
    </row>
    <row r="31" s="1" customFormat="1" spans="1:18">
      <c r="A31" s="13"/>
      <c r="B31" s="11" t="s">
        <v>59</v>
      </c>
      <c r="C31" s="12" t="s">
        <v>62</v>
      </c>
      <c r="D31" s="11" t="s">
        <v>22</v>
      </c>
      <c r="E31" s="11">
        <v>93.44</v>
      </c>
      <c r="F31" s="11">
        <v>93.44</v>
      </c>
      <c r="G31" s="11">
        <v>0</v>
      </c>
      <c r="H31" s="11">
        <f t="shared" si="6"/>
        <v>37376</v>
      </c>
      <c r="I31" s="11">
        <v>42</v>
      </c>
      <c r="J31" s="11">
        <f t="shared" si="7"/>
        <v>16800</v>
      </c>
      <c r="K31" s="11">
        <v>42</v>
      </c>
      <c r="L31" s="11">
        <f t="shared" si="8"/>
        <v>6300</v>
      </c>
      <c r="M31" s="11">
        <f t="shared" si="9"/>
        <v>10500</v>
      </c>
      <c r="N31" s="11">
        <v>51.44</v>
      </c>
      <c r="O31" s="11">
        <f t="shared" si="10"/>
        <v>20576</v>
      </c>
      <c r="P31" s="11">
        <f t="shared" si="11"/>
        <v>0</v>
      </c>
      <c r="Q31" s="11">
        <f t="shared" si="12"/>
        <v>0</v>
      </c>
      <c r="R31" s="2"/>
    </row>
    <row r="32" s="1" customFormat="1" spans="1:18">
      <c r="A32" s="13"/>
      <c r="B32" s="11" t="s">
        <v>63</v>
      </c>
      <c r="C32" s="12" t="s">
        <v>64</v>
      </c>
      <c r="D32" s="11" t="s">
        <v>22</v>
      </c>
      <c r="E32" s="11">
        <v>36</v>
      </c>
      <c r="F32" s="11">
        <v>36</v>
      </c>
      <c r="G32" s="11">
        <v>0</v>
      </c>
      <c r="H32" s="11">
        <f t="shared" si="6"/>
        <v>14400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36</v>
      </c>
      <c r="O32" s="11">
        <f t="shared" si="10"/>
        <v>14400</v>
      </c>
      <c r="P32" s="11">
        <f t="shared" si="11"/>
        <v>0</v>
      </c>
      <c r="Q32" s="11">
        <f t="shared" si="12"/>
        <v>0</v>
      </c>
      <c r="R32" s="2"/>
    </row>
    <row r="33" s="1" customFormat="1" spans="1:18">
      <c r="A33" s="13"/>
      <c r="B33" s="11" t="s">
        <v>65</v>
      </c>
      <c r="C33" s="12" t="s">
        <v>66</v>
      </c>
      <c r="D33" s="11" t="s">
        <v>22</v>
      </c>
      <c r="E33" s="11">
        <v>110.55</v>
      </c>
      <c r="F33" s="11">
        <v>110.55</v>
      </c>
      <c r="G33" s="11">
        <v>0</v>
      </c>
      <c r="H33" s="11">
        <f t="shared" si="6"/>
        <v>44220</v>
      </c>
      <c r="I33" s="11">
        <v>110.55</v>
      </c>
      <c r="J33" s="11">
        <f t="shared" ref="J33:J36" si="13">I33*400</f>
        <v>44220</v>
      </c>
      <c r="K33" s="11">
        <v>110.55</v>
      </c>
      <c r="L33" s="11">
        <f>I33*150</f>
        <v>16582.5</v>
      </c>
      <c r="M33" s="11">
        <f t="shared" ref="M33:M36" si="14">J33-L33</f>
        <v>27637.5</v>
      </c>
      <c r="N33" s="11">
        <v>0</v>
      </c>
      <c r="O33" s="11">
        <f t="shared" si="10"/>
        <v>0</v>
      </c>
      <c r="P33" s="11">
        <f t="shared" si="11"/>
        <v>0</v>
      </c>
      <c r="Q33" s="11">
        <f t="shared" si="12"/>
        <v>0</v>
      </c>
      <c r="R33" s="2"/>
    </row>
    <row r="34" s="1" customFormat="1" spans="1:18">
      <c r="A34" s="13"/>
      <c r="B34" s="11" t="s">
        <v>67</v>
      </c>
      <c r="C34" s="12" t="s">
        <v>68</v>
      </c>
      <c r="D34" s="11" t="s">
        <v>22</v>
      </c>
      <c r="E34" s="11">
        <v>75</v>
      </c>
      <c r="F34" s="11">
        <v>75</v>
      </c>
      <c r="G34" s="11">
        <v>0</v>
      </c>
      <c r="H34" s="11">
        <f t="shared" si="6"/>
        <v>30000</v>
      </c>
      <c r="I34" s="11">
        <v>15</v>
      </c>
      <c r="J34" s="11">
        <f t="shared" si="13"/>
        <v>6000</v>
      </c>
      <c r="K34" s="11">
        <v>15</v>
      </c>
      <c r="L34" s="11">
        <f>I34*150</f>
        <v>2250</v>
      </c>
      <c r="M34" s="11">
        <f t="shared" si="14"/>
        <v>3750</v>
      </c>
      <c r="N34" s="11">
        <v>60</v>
      </c>
      <c r="O34" s="11">
        <f t="shared" si="10"/>
        <v>24000</v>
      </c>
      <c r="P34" s="11">
        <f t="shared" si="11"/>
        <v>0</v>
      </c>
      <c r="Q34" s="11">
        <f t="shared" si="12"/>
        <v>0</v>
      </c>
      <c r="R34" s="2"/>
    </row>
    <row r="35" s="1" customFormat="1" spans="1:18">
      <c r="A35" s="13"/>
      <c r="B35" s="11" t="s">
        <v>69</v>
      </c>
      <c r="C35" s="12" t="s">
        <v>70</v>
      </c>
      <c r="D35" s="11" t="s">
        <v>22</v>
      </c>
      <c r="E35" s="11">
        <v>113</v>
      </c>
      <c r="F35" s="11">
        <v>105.9</v>
      </c>
      <c r="G35" s="11">
        <v>7.09999999999999</v>
      </c>
      <c r="H35" s="11">
        <f t="shared" si="6"/>
        <v>42360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105.9</v>
      </c>
      <c r="O35" s="11">
        <f t="shared" si="10"/>
        <v>42360</v>
      </c>
      <c r="P35" s="11">
        <f t="shared" si="11"/>
        <v>0</v>
      </c>
      <c r="Q35" s="11">
        <f t="shared" si="12"/>
        <v>0</v>
      </c>
      <c r="R35" s="2"/>
    </row>
    <row r="36" s="1" customFormat="1" ht="25.8" spans="1:18">
      <c r="A36" s="13"/>
      <c r="B36" s="11" t="s">
        <v>71</v>
      </c>
      <c r="C36" s="12" t="s">
        <v>72</v>
      </c>
      <c r="D36" s="11" t="s">
        <v>22</v>
      </c>
      <c r="E36" s="11">
        <v>458</v>
      </c>
      <c r="F36" s="11">
        <v>458</v>
      </c>
      <c r="G36" s="11">
        <v>0</v>
      </c>
      <c r="H36" s="11">
        <f t="shared" si="6"/>
        <v>183200</v>
      </c>
      <c r="I36" s="11">
        <v>458</v>
      </c>
      <c r="J36" s="11">
        <f t="shared" si="13"/>
        <v>183200</v>
      </c>
      <c r="K36" s="11">
        <v>0</v>
      </c>
      <c r="L36" s="11">
        <v>0</v>
      </c>
      <c r="M36" s="11">
        <f t="shared" si="14"/>
        <v>183200</v>
      </c>
      <c r="N36" s="11">
        <v>0</v>
      </c>
      <c r="O36" s="11">
        <f t="shared" si="10"/>
        <v>0</v>
      </c>
      <c r="P36" s="11">
        <f t="shared" si="11"/>
        <v>0</v>
      </c>
      <c r="Q36" s="11">
        <f t="shared" si="12"/>
        <v>0</v>
      </c>
      <c r="R36" s="2"/>
    </row>
    <row r="37" s="1" customFormat="1" spans="1:18">
      <c r="A37" s="14"/>
      <c r="B37" s="15" t="s">
        <v>51</v>
      </c>
      <c r="C37" s="16"/>
      <c r="D37" s="15"/>
      <c r="E37" s="17">
        <f>SUM(E26:E36)</f>
        <v>1938.99</v>
      </c>
      <c r="F37" s="17">
        <f>SUM(F26:F36)</f>
        <v>1931.89</v>
      </c>
      <c r="G37" s="17">
        <f>SUM(G26:G36)</f>
        <v>7.09999999999999</v>
      </c>
      <c r="H37" s="17">
        <f>SUM(H26:H36)</f>
        <v>772756</v>
      </c>
      <c r="I37" s="17">
        <f t="shared" ref="I37:Q37" si="15">SUM(I26:I36)</f>
        <v>1023.35</v>
      </c>
      <c r="J37" s="17">
        <f t="shared" si="15"/>
        <v>409340</v>
      </c>
      <c r="K37" s="17">
        <f t="shared" si="15"/>
        <v>565.35</v>
      </c>
      <c r="L37" s="17">
        <f t="shared" si="15"/>
        <v>84802.5</v>
      </c>
      <c r="M37" s="17">
        <f t="shared" si="15"/>
        <v>324537.5</v>
      </c>
      <c r="N37" s="17">
        <f t="shared" si="15"/>
        <v>908.54</v>
      </c>
      <c r="O37" s="17">
        <f t="shared" si="15"/>
        <v>363416</v>
      </c>
      <c r="P37" s="17">
        <f t="shared" si="15"/>
        <v>0</v>
      </c>
      <c r="Q37" s="17">
        <f t="shared" si="15"/>
        <v>0</v>
      </c>
      <c r="R37" s="2"/>
    </row>
    <row r="38" s="1" customFormat="1" ht="25.8" spans="1:18">
      <c r="A38" s="18" t="s">
        <v>73</v>
      </c>
      <c r="B38" s="19" t="s">
        <v>74</v>
      </c>
      <c r="C38" s="20" t="s">
        <v>75</v>
      </c>
      <c r="D38" s="19" t="s">
        <v>76</v>
      </c>
      <c r="E38" s="19">
        <v>1525.49</v>
      </c>
      <c r="F38" s="19">
        <v>1525.49</v>
      </c>
      <c r="G38" s="19">
        <v>0</v>
      </c>
      <c r="H38" s="19">
        <f>F38*400</f>
        <v>610196</v>
      </c>
      <c r="I38" s="11">
        <v>1015.16</v>
      </c>
      <c r="J38" s="19">
        <f>I38*400</f>
        <v>406064</v>
      </c>
      <c r="K38" s="19">
        <v>1015.16</v>
      </c>
      <c r="L38" s="19">
        <f>I38*150</f>
        <v>152274</v>
      </c>
      <c r="M38" s="19">
        <f>J38-L38</f>
        <v>253790</v>
      </c>
      <c r="N38" s="11">
        <v>439</v>
      </c>
      <c r="O38" s="19">
        <f>N38*400</f>
        <v>175600</v>
      </c>
      <c r="P38" s="19">
        <f>F38-I38-N38</f>
        <v>71.33</v>
      </c>
      <c r="Q38" s="35">
        <f>P38*400</f>
        <v>28532</v>
      </c>
      <c r="R38" s="2"/>
    </row>
    <row r="39" s="1" customFormat="1" spans="1:18">
      <c r="A39" s="21"/>
      <c r="B39" s="22" t="s">
        <v>51</v>
      </c>
      <c r="C39" s="23"/>
      <c r="D39" s="24"/>
      <c r="E39" s="25">
        <v>1525.49</v>
      </c>
      <c r="F39" s="25">
        <v>1525.49</v>
      </c>
      <c r="G39" s="25">
        <v>0</v>
      </c>
      <c r="H39" s="25">
        <f>F39*400</f>
        <v>610196</v>
      </c>
      <c r="I39" s="33">
        <v>1015.16</v>
      </c>
      <c r="J39" s="25">
        <f>I39*400</f>
        <v>406064</v>
      </c>
      <c r="K39" s="25">
        <v>1015.16</v>
      </c>
      <c r="L39" s="25">
        <f>I39*150</f>
        <v>152274</v>
      </c>
      <c r="M39" s="25">
        <f>J39-L39</f>
        <v>253790</v>
      </c>
      <c r="N39" s="25">
        <v>439</v>
      </c>
      <c r="O39" s="25">
        <f>N39*400</f>
        <v>175600</v>
      </c>
      <c r="P39" s="25">
        <f>F39-I39-N39</f>
        <v>71.33</v>
      </c>
      <c r="Q39" s="36">
        <f>P39*400</f>
        <v>28532</v>
      </c>
      <c r="R39" s="2"/>
    </row>
    <row r="40" s="1" customFormat="1" ht="25.8" spans="1:18">
      <c r="A40" s="10" t="s">
        <v>77</v>
      </c>
      <c r="B40" s="11" t="s">
        <v>78</v>
      </c>
      <c r="C40" s="26" t="s">
        <v>79</v>
      </c>
      <c r="D40" s="11" t="s">
        <v>22</v>
      </c>
      <c r="E40" s="11">
        <v>810</v>
      </c>
      <c r="F40" s="11">
        <v>810</v>
      </c>
      <c r="G40" s="11">
        <v>0</v>
      </c>
      <c r="H40" s="11">
        <f t="shared" ref="H40:H69" si="16">F40*400</f>
        <v>324000</v>
      </c>
      <c r="I40" s="11">
        <v>400</v>
      </c>
      <c r="J40" s="11">
        <f>I40*400</f>
        <v>160000</v>
      </c>
      <c r="K40" s="11">
        <v>400</v>
      </c>
      <c r="L40" s="11">
        <f>I40*150</f>
        <v>60000</v>
      </c>
      <c r="M40" s="11">
        <f>J40-L40</f>
        <v>100000</v>
      </c>
      <c r="N40" s="11">
        <v>410</v>
      </c>
      <c r="O40" s="11">
        <f t="shared" ref="O40:O69" si="17">N40*400</f>
        <v>164000</v>
      </c>
      <c r="P40" s="11">
        <f t="shared" ref="P40:P69" si="18">F40-I40-N40</f>
        <v>0</v>
      </c>
      <c r="Q40" s="11">
        <f t="shared" ref="Q40:Q69" si="19">P40*400</f>
        <v>0</v>
      </c>
      <c r="R40" s="2"/>
    </row>
    <row r="41" s="1" customFormat="1" spans="1:18">
      <c r="A41" s="13"/>
      <c r="B41" s="11" t="s">
        <v>78</v>
      </c>
      <c r="C41" s="26" t="s">
        <v>80</v>
      </c>
      <c r="D41" s="11" t="s">
        <v>22</v>
      </c>
      <c r="E41" s="11">
        <v>8.1</v>
      </c>
      <c r="F41" s="11">
        <v>8.1</v>
      </c>
      <c r="G41" s="11">
        <v>0</v>
      </c>
      <c r="H41" s="11">
        <f t="shared" si="16"/>
        <v>3240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17"/>
        <v>0</v>
      </c>
      <c r="P41" s="11">
        <f t="shared" si="18"/>
        <v>8.1</v>
      </c>
      <c r="Q41" s="11">
        <f t="shared" si="19"/>
        <v>3240</v>
      </c>
      <c r="R41" s="2"/>
    </row>
    <row r="42" s="1" customFormat="1" ht="25.8" spans="1:18">
      <c r="A42" s="13"/>
      <c r="B42" s="11" t="s">
        <v>81</v>
      </c>
      <c r="C42" s="26" t="s">
        <v>82</v>
      </c>
      <c r="D42" s="27" t="s">
        <v>22</v>
      </c>
      <c r="E42" s="11">
        <v>210</v>
      </c>
      <c r="F42" s="11">
        <v>167.53</v>
      </c>
      <c r="G42" s="11">
        <v>42.47</v>
      </c>
      <c r="H42" s="11">
        <f t="shared" si="16"/>
        <v>67012</v>
      </c>
      <c r="I42" s="11">
        <f>167.53-35.62</f>
        <v>131.91</v>
      </c>
      <c r="J42" s="11">
        <f>I42*400</f>
        <v>52764</v>
      </c>
      <c r="K42" s="11">
        <v>210</v>
      </c>
      <c r="L42" s="11">
        <f>E42*150</f>
        <v>31500</v>
      </c>
      <c r="M42" s="11">
        <f>J42-L42</f>
        <v>21264</v>
      </c>
      <c r="N42" s="11">
        <v>0</v>
      </c>
      <c r="O42" s="11">
        <f t="shared" si="17"/>
        <v>0</v>
      </c>
      <c r="P42" s="11">
        <f t="shared" si="18"/>
        <v>35.62</v>
      </c>
      <c r="Q42" s="11">
        <f t="shared" si="19"/>
        <v>14248</v>
      </c>
      <c r="R42" s="2"/>
    </row>
    <row r="43" s="1" customFormat="1" ht="25.8" spans="1:18">
      <c r="A43" s="13"/>
      <c r="B43" s="11" t="s">
        <v>81</v>
      </c>
      <c r="C43" s="26" t="s">
        <v>83</v>
      </c>
      <c r="D43" s="27" t="s">
        <v>22</v>
      </c>
      <c r="E43" s="11">
        <v>145</v>
      </c>
      <c r="F43" s="11">
        <v>59.15</v>
      </c>
      <c r="G43" s="11">
        <v>85.85</v>
      </c>
      <c r="H43" s="11">
        <f t="shared" si="16"/>
        <v>23660</v>
      </c>
      <c r="I43" s="11">
        <v>59.15</v>
      </c>
      <c r="J43" s="11">
        <f>I43*400</f>
        <v>23660</v>
      </c>
      <c r="K43" s="11">
        <v>145</v>
      </c>
      <c r="L43" s="11">
        <f>E43*150</f>
        <v>21750</v>
      </c>
      <c r="M43" s="11">
        <f>J43-L43</f>
        <v>1910</v>
      </c>
      <c r="N43" s="11">
        <v>0</v>
      </c>
      <c r="O43" s="11">
        <f t="shared" si="17"/>
        <v>0</v>
      </c>
      <c r="P43" s="11">
        <f t="shared" si="18"/>
        <v>0</v>
      </c>
      <c r="Q43" s="11">
        <f t="shared" si="19"/>
        <v>0</v>
      </c>
      <c r="R43" s="2"/>
    </row>
    <row r="44" s="1" customFormat="1" spans="1:18">
      <c r="A44" s="13"/>
      <c r="B44" s="11" t="s">
        <v>84</v>
      </c>
      <c r="C44" s="26" t="s">
        <v>85</v>
      </c>
      <c r="D44" s="11" t="s">
        <v>22</v>
      </c>
      <c r="E44" s="11">
        <v>57.18</v>
      </c>
      <c r="F44" s="11">
        <v>57.18</v>
      </c>
      <c r="G44" s="11">
        <v>0</v>
      </c>
      <c r="H44" s="11">
        <f t="shared" si="16"/>
        <v>22872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57.18</v>
      </c>
      <c r="O44" s="11">
        <f t="shared" si="17"/>
        <v>22872</v>
      </c>
      <c r="P44" s="11">
        <f t="shared" si="18"/>
        <v>0</v>
      </c>
      <c r="Q44" s="11">
        <f t="shared" si="19"/>
        <v>0</v>
      </c>
      <c r="R44" s="2"/>
    </row>
    <row r="45" s="1" customFormat="1" spans="1:18">
      <c r="A45" s="13"/>
      <c r="B45" s="11" t="s">
        <v>84</v>
      </c>
      <c r="C45" s="26" t="s">
        <v>86</v>
      </c>
      <c r="D45" s="11" t="s">
        <v>22</v>
      </c>
      <c r="E45" s="11">
        <v>97</v>
      </c>
      <c r="F45" s="11">
        <v>97</v>
      </c>
      <c r="G45" s="11">
        <v>0</v>
      </c>
      <c r="H45" s="11">
        <f t="shared" si="16"/>
        <v>38800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97</v>
      </c>
      <c r="O45" s="11">
        <f t="shared" si="17"/>
        <v>38800</v>
      </c>
      <c r="P45" s="11">
        <f t="shared" si="18"/>
        <v>0</v>
      </c>
      <c r="Q45" s="11">
        <f t="shared" si="19"/>
        <v>0</v>
      </c>
      <c r="R45" s="2"/>
    </row>
    <row r="46" s="1" customFormat="1" spans="1:18">
      <c r="A46" s="13"/>
      <c r="B46" s="11" t="s">
        <v>87</v>
      </c>
      <c r="C46" s="26" t="s">
        <v>88</v>
      </c>
      <c r="D46" s="11" t="s">
        <v>22</v>
      </c>
      <c r="E46" s="11">
        <v>35</v>
      </c>
      <c r="F46" s="11">
        <v>35</v>
      </c>
      <c r="G46" s="11">
        <v>0</v>
      </c>
      <c r="H46" s="11">
        <f t="shared" si="16"/>
        <v>14000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17"/>
        <v>0</v>
      </c>
      <c r="P46" s="11">
        <f t="shared" si="18"/>
        <v>35</v>
      </c>
      <c r="Q46" s="11">
        <f t="shared" si="19"/>
        <v>14000</v>
      </c>
      <c r="R46" s="2"/>
    </row>
    <row r="47" s="2" customFormat="1" spans="1:17">
      <c r="A47" s="13"/>
      <c r="B47" s="27" t="s">
        <v>89</v>
      </c>
      <c r="C47" s="28" t="s">
        <v>90</v>
      </c>
      <c r="D47" s="27" t="s">
        <v>91</v>
      </c>
      <c r="E47" s="11">
        <v>200</v>
      </c>
      <c r="F47" s="11">
        <v>200</v>
      </c>
      <c r="G47" s="11">
        <v>0</v>
      </c>
      <c r="H47" s="11">
        <f t="shared" si="16"/>
        <v>80000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17"/>
        <v>0</v>
      </c>
      <c r="P47" s="11">
        <f t="shared" si="18"/>
        <v>200</v>
      </c>
      <c r="Q47" s="11">
        <f t="shared" si="19"/>
        <v>80000</v>
      </c>
    </row>
    <row r="48" s="1" customFormat="1" spans="1:18">
      <c r="A48" s="13"/>
      <c r="B48" s="11" t="s">
        <v>89</v>
      </c>
      <c r="C48" s="26" t="s">
        <v>90</v>
      </c>
      <c r="D48" s="11" t="s">
        <v>22</v>
      </c>
      <c r="E48" s="11">
        <v>70</v>
      </c>
      <c r="F48" s="11">
        <v>45.54</v>
      </c>
      <c r="G48" s="11">
        <v>24.46</v>
      </c>
      <c r="H48" s="11">
        <f t="shared" si="16"/>
        <v>18216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45.54</v>
      </c>
      <c r="O48" s="11">
        <f t="shared" si="17"/>
        <v>18216</v>
      </c>
      <c r="P48" s="11">
        <f t="shared" si="18"/>
        <v>0</v>
      </c>
      <c r="Q48" s="11">
        <f t="shared" si="19"/>
        <v>0</v>
      </c>
      <c r="R48" s="2"/>
    </row>
    <row r="49" s="1" customFormat="1" spans="1:18">
      <c r="A49" s="13"/>
      <c r="B49" s="11" t="s">
        <v>92</v>
      </c>
      <c r="C49" s="26" t="s">
        <v>93</v>
      </c>
      <c r="D49" s="11" t="s">
        <v>22</v>
      </c>
      <c r="E49" s="11">
        <v>20</v>
      </c>
      <c r="F49" s="11">
        <v>20</v>
      </c>
      <c r="G49" s="11">
        <v>0</v>
      </c>
      <c r="H49" s="11">
        <f t="shared" si="16"/>
        <v>8000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17"/>
        <v>0</v>
      </c>
      <c r="P49" s="11">
        <f t="shared" si="18"/>
        <v>20</v>
      </c>
      <c r="Q49" s="11">
        <f t="shared" si="19"/>
        <v>8000</v>
      </c>
      <c r="R49" s="2"/>
    </row>
    <row r="50" s="1" customFormat="1" spans="1:18">
      <c r="A50" s="13"/>
      <c r="B50" s="11" t="s">
        <v>92</v>
      </c>
      <c r="C50" s="26" t="s">
        <v>94</v>
      </c>
      <c r="D50" s="11" t="s">
        <v>22</v>
      </c>
      <c r="E50" s="11">
        <v>20</v>
      </c>
      <c r="F50" s="11">
        <v>20</v>
      </c>
      <c r="G50" s="11">
        <v>0</v>
      </c>
      <c r="H50" s="11">
        <f t="shared" si="16"/>
        <v>8000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17"/>
        <v>0</v>
      </c>
      <c r="P50" s="11">
        <f t="shared" si="18"/>
        <v>20</v>
      </c>
      <c r="Q50" s="11">
        <f t="shared" si="19"/>
        <v>8000</v>
      </c>
      <c r="R50" s="2"/>
    </row>
    <row r="51" s="1" customFormat="1" spans="1:18">
      <c r="A51" s="13"/>
      <c r="B51" s="11" t="s">
        <v>92</v>
      </c>
      <c r="C51" s="26" t="s">
        <v>95</v>
      </c>
      <c r="D51" s="11" t="s">
        <v>22</v>
      </c>
      <c r="E51" s="11">
        <v>32</v>
      </c>
      <c r="F51" s="11">
        <v>32</v>
      </c>
      <c r="G51" s="11">
        <v>0</v>
      </c>
      <c r="H51" s="11">
        <f t="shared" si="16"/>
        <v>12800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17"/>
        <v>0</v>
      </c>
      <c r="P51" s="11">
        <f t="shared" si="18"/>
        <v>32</v>
      </c>
      <c r="Q51" s="11">
        <f t="shared" si="19"/>
        <v>12800</v>
      </c>
      <c r="R51" s="2"/>
    </row>
    <row r="52" s="1" customFormat="1" spans="1:18">
      <c r="A52" s="13"/>
      <c r="B52" s="11" t="s">
        <v>92</v>
      </c>
      <c r="C52" s="26" t="s">
        <v>96</v>
      </c>
      <c r="D52" s="11" t="s">
        <v>22</v>
      </c>
      <c r="E52" s="11">
        <v>46</v>
      </c>
      <c r="F52" s="11">
        <v>46</v>
      </c>
      <c r="G52" s="11">
        <v>0</v>
      </c>
      <c r="H52" s="11">
        <f t="shared" si="16"/>
        <v>18400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46</v>
      </c>
      <c r="O52" s="11">
        <f t="shared" si="17"/>
        <v>18400</v>
      </c>
      <c r="P52" s="11">
        <f t="shared" si="18"/>
        <v>0</v>
      </c>
      <c r="Q52" s="11">
        <f t="shared" si="19"/>
        <v>0</v>
      </c>
      <c r="R52" s="2"/>
    </row>
    <row r="53" s="1" customFormat="1" spans="1:18">
      <c r="A53" s="13"/>
      <c r="B53" s="11" t="s">
        <v>92</v>
      </c>
      <c r="C53" s="26" t="s">
        <v>97</v>
      </c>
      <c r="D53" s="11" t="s">
        <v>22</v>
      </c>
      <c r="E53" s="11">
        <v>36</v>
      </c>
      <c r="F53" s="11">
        <v>36</v>
      </c>
      <c r="G53" s="11">
        <v>0</v>
      </c>
      <c r="H53" s="11">
        <f t="shared" si="16"/>
        <v>14400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36</v>
      </c>
      <c r="O53" s="11">
        <f t="shared" si="17"/>
        <v>14400</v>
      </c>
      <c r="P53" s="11">
        <f t="shared" si="18"/>
        <v>0</v>
      </c>
      <c r="Q53" s="11">
        <f t="shared" si="19"/>
        <v>0</v>
      </c>
      <c r="R53" s="2"/>
    </row>
    <row r="54" s="1" customFormat="1" spans="1:18">
      <c r="A54" s="13"/>
      <c r="B54" s="11" t="s">
        <v>92</v>
      </c>
      <c r="C54" s="26" t="s">
        <v>98</v>
      </c>
      <c r="D54" s="11" t="s">
        <v>22</v>
      </c>
      <c r="E54" s="11">
        <v>31.7</v>
      </c>
      <c r="F54" s="11">
        <v>31.7</v>
      </c>
      <c r="G54" s="11">
        <v>0</v>
      </c>
      <c r="H54" s="11">
        <f t="shared" si="16"/>
        <v>12680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17"/>
        <v>0</v>
      </c>
      <c r="P54" s="11">
        <f t="shared" si="18"/>
        <v>31.7</v>
      </c>
      <c r="Q54" s="11">
        <f t="shared" si="19"/>
        <v>12680</v>
      </c>
      <c r="R54" s="2"/>
    </row>
    <row r="55" s="1" customFormat="1" spans="1:18">
      <c r="A55" s="13"/>
      <c r="B55" s="11" t="s">
        <v>92</v>
      </c>
      <c r="C55" s="26" t="s">
        <v>99</v>
      </c>
      <c r="D55" s="11" t="s">
        <v>22</v>
      </c>
      <c r="E55" s="11">
        <v>124.75</v>
      </c>
      <c r="F55" s="11">
        <v>124.75</v>
      </c>
      <c r="G55" s="11">
        <v>0</v>
      </c>
      <c r="H55" s="11">
        <f t="shared" si="16"/>
        <v>49900</v>
      </c>
      <c r="I55" s="11">
        <v>100</v>
      </c>
      <c r="J55" s="11">
        <f>I55*400</f>
        <v>40000</v>
      </c>
      <c r="K55" s="11">
        <v>100</v>
      </c>
      <c r="L55" s="11">
        <f>I55*150</f>
        <v>15000</v>
      </c>
      <c r="M55" s="11">
        <f>J55-L55</f>
        <v>25000</v>
      </c>
      <c r="N55" s="11">
        <v>0</v>
      </c>
      <c r="O55" s="11">
        <f t="shared" si="17"/>
        <v>0</v>
      </c>
      <c r="P55" s="11">
        <f t="shared" si="18"/>
        <v>24.75</v>
      </c>
      <c r="Q55" s="11">
        <f t="shared" si="19"/>
        <v>9900</v>
      </c>
      <c r="R55" s="2"/>
    </row>
    <row r="56" s="1" customFormat="1" spans="1:18">
      <c r="A56" s="13"/>
      <c r="B56" s="11" t="s">
        <v>92</v>
      </c>
      <c r="C56" s="26" t="s">
        <v>100</v>
      </c>
      <c r="D56" s="11" t="s">
        <v>22</v>
      </c>
      <c r="E56" s="11">
        <v>104</v>
      </c>
      <c r="F56" s="11">
        <v>104</v>
      </c>
      <c r="G56" s="11">
        <v>0</v>
      </c>
      <c r="H56" s="11">
        <f t="shared" si="16"/>
        <v>41600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104</v>
      </c>
      <c r="O56" s="11">
        <f t="shared" si="17"/>
        <v>41600</v>
      </c>
      <c r="P56" s="11">
        <f t="shared" si="18"/>
        <v>0</v>
      </c>
      <c r="Q56" s="11">
        <f t="shared" si="19"/>
        <v>0</v>
      </c>
      <c r="R56" s="2"/>
    </row>
    <row r="57" s="1" customFormat="1" spans="1:18">
      <c r="A57" s="13"/>
      <c r="B57" s="11" t="s">
        <v>92</v>
      </c>
      <c r="C57" s="26" t="s">
        <v>101</v>
      </c>
      <c r="D57" s="11" t="s">
        <v>22</v>
      </c>
      <c r="E57" s="11">
        <v>40</v>
      </c>
      <c r="F57" s="11">
        <v>30.32</v>
      </c>
      <c r="G57" s="11">
        <v>9.68</v>
      </c>
      <c r="H57" s="11">
        <f t="shared" si="16"/>
        <v>12128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17"/>
        <v>0</v>
      </c>
      <c r="P57" s="11">
        <f t="shared" si="18"/>
        <v>30.32</v>
      </c>
      <c r="Q57" s="11">
        <f t="shared" si="19"/>
        <v>12128</v>
      </c>
      <c r="R57" s="2"/>
    </row>
    <row r="58" s="1" customFormat="1" spans="1:18">
      <c r="A58" s="13"/>
      <c r="B58" s="11" t="s">
        <v>102</v>
      </c>
      <c r="C58" s="26" t="s">
        <v>103</v>
      </c>
      <c r="D58" s="11" t="s">
        <v>22</v>
      </c>
      <c r="E58" s="11">
        <v>68</v>
      </c>
      <c r="F58" s="11">
        <v>68</v>
      </c>
      <c r="G58" s="11">
        <v>0</v>
      </c>
      <c r="H58" s="11">
        <f t="shared" si="16"/>
        <v>27200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68</v>
      </c>
      <c r="O58" s="11">
        <f t="shared" si="17"/>
        <v>27200</v>
      </c>
      <c r="P58" s="11">
        <f t="shared" si="18"/>
        <v>0</v>
      </c>
      <c r="Q58" s="11">
        <f t="shared" si="19"/>
        <v>0</v>
      </c>
      <c r="R58" s="2"/>
    </row>
    <row r="59" s="1" customFormat="1" ht="25.8" spans="1:18">
      <c r="A59" s="13"/>
      <c r="B59" s="11" t="s">
        <v>102</v>
      </c>
      <c r="C59" s="26" t="s">
        <v>104</v>
      </c>
      <c r="D59" s="11" t="s">
        <v>22</v>
      </c>
      <c r="E59" s="11">
        <v>333</v>
      </c>
      <c r="F59" s="11">
        <v>333</v>
      </c>
      <c r="G59" s="11">
        <v>0</v>
      </c>
      <c r="H59" s="11">
        <f t="shared" si="16"/>
        <v>133200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333</v>
      </c>
      <c r="O59" s="11">
        <f t="shared" si="17"/>
        <v>133200</v>
      </c>
      <c r="P59" s="11">
        <f t="shared" si="18"/>
        <v>0</v>
      </c>
      <c r="Q59" s="11">
        <f t="shared" si="19"/>
        <v>0</v>
      </c>
      <c r="R59" s="2"/>
    </row>
    <row r="60" s="1" customFormat="1" spans="1:18">
      <c r="A60" s="13"/>
      <c r="B60" s="11" t="s">
        <v>105</v>
      </c>
      <c r="C60" s="26" t="s">
        <v>103</v>
      </c>
      <c r="D60" s="11" t="s">
        <v>22</v>
      </c>
      <c r="E60" s="11">
        <v>177.99</v>
      </c>
      <c r="F60" s="11">
        <v>177.99</v>
      </c>
      <c r="G60" s="11">
        <v>0</v>
      </c>
      <c r="H60" s="11">
        <f t="shared" si="16"/>
        <v>71196</v>
      </c>
      <c r="I60" s="11">
        <v>100</v>
      </c>
      <c r="J60" s="11">
        <f t="shared" ref="J60:J63" si="20">I60*400</f>
        <v>40000</v>
      </c>
      <c r="K60" s="11">
        <v>100</v>
      </c>
      <c r="L60" s="11">
        <f t="shared" ref="L60:L65" si="21">I60*150</f>
        <v>15000</v>
      </c>
      <c r="M60" s="11">
        <f t="shared" ref="M60:M63" si="22">J60-L60</f>
        <v>25000</v>
      </c>
      <c r="N60" s="11">
        <v>77.99</v>
      </c>
      <c r="O60" s="11">
        <f t="shared" si="17"/>
        <v>31196</v>
      </c>
      <c r="P60" s="11">
        <f t="shared" si="18"/>
        <v>0</v>
      </c>
      <c r="Q60" s="11">
        <f t="shared" si="19"/>
        <v>0</v>
      </c>
      <c r="R60" s="2"/>
    </row>
    <row r="61" s="1" customFormat="1" ht="25.8" spans="1:18">
      <c r="A61" s="13"/>
      <c r="B61" s="11" t="s">
        <v>106</v>
      </c>
      <c r="C61" s="26" t="s">
        <v>107</v>
      </c>
      <c r="D61" s="27" t="s">
        <v>22</v>
      </c>
      <c r="E61" s="11">
        <v>552</v>
      </c>
      <c r="F61" s="11">
        <v>442.82</v>
      </c>
      <c r="G61" s="11">
        <v>109.18</v>
      </c>
      <c r="H61" s="11">
        <f t="shared" si="16"/>
        <v>177128</v>
      </c>
      <c r="I61" s="11">
        <v>442.82</v>
      </c>
      <c r="J61" s="11">
        <f t="shared" si="20"/>
        <v>177128</v>
      </c>
      <c r="K61" s="11">
        <v>552</v>
      </c>
      <c r="L61" s="11">
        <f>E61*150</f>
        <v>82800</v>
      </c>
      <c r="M61" s="11">
        <f t="shared" si="22"/>
        <v>94328</v>
      </c>
      <c r="N61" s="11">
        <v>0</v>
      </c>
      <c r="O61" s="11">
        <f t="shared" si="17"/>
        <v>0</v>
      </c>
      <c r="P61" s="11">
        <f t="shared" si="18"/>
        <v>0</v>
      </c>
      <c r="Q61" s="11">
        <f t="shared" si="19"/>
        <v>0</v>
      </c>
      <c r="R61" s="2"/>
    </row>
    <row r="62" s="1" customFormat="1" ht="25.8" spans="1:18">
      <c r="A62" s="13"/>
      <c r="B62" s="11" t="s">
        <v>108</v>
      </c>
      <c r="C62" s="26" t="s">
        <v>109</v>
      </c>
      <c r="D62" s="11" t="s">
        <v>22</v>
      </c>
      <c r="E62" s="11">
        <v>100</v>
      </c>
      <c r="F62" s="11">
        <v>100</v>
      </c>
      <c r="G62" s="11">
        <v>0</v>
      </c>
      <c r="H62" s="11">
        <f t="shared" si="16"/>
        <v>40000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100</v>
      </c>
      <c r="O62" s="11">
        <f t="shared" si="17"/>
        <v>40000</v>
      </c>
      <c r="P62" s="11">
        <f t="shared" si="18"/>
        <v>0</v>
      </c>
      <c r="Q62" s="11">
        <f t="shared" si="19"/>
        <v>0</v>
      </c>
      <c r="R62" s="2"/>
    </row>
    <row r="63" s="1" customFormat="1" ht="25.8" spans="1:18">
      <c r="A63" s="13"/>
      <c r="B63" s="11" t="s">
        <v>110</v>
      </c>
      <c r="C63" s="26" t="s">
        <v>111</v>
      </c>
      <c r="D63" s="11" t="s">
        <v>22</v>
      </c>
      <c r="E63" s="11">
        <v>290.59</v>
      </c>
      <c r="F63" s="11">
        <v>290.59</v>
      </c>
      <c r="G63" s="11">
        <v>0</v>
      </c>
      <c r="H63" s="11">
        <f t="shared" si="16"/>
        <v>116236</v>
      </c>
      <c r="I63" s="11">
        <v>290.59</v>
      </c>
      <c r="J63" s="11">
        <f t="shared" si="20"/>
        <v>116236</v>
      </c>
      <c r="K63" s="11">
        <v>290.59</v>
      </c>
      <c r="L63" s="11">
        <f t="shared" si="21"/>
        <v>43588.5</v>
      </c>
      <c r="M63" s="11">
        <f t="shared" si="22"/>
        <v>72647.5</v>
      </c>
      <c r="N63" s="11">
        <v>0</v>
      </c>
      <c r="O63" s="11">
        <f t="shared" si="17"/>
        <v>0</v>
      </c>
      <c r="P63" s="11">
        <f t="shared" si="18"/>
        <v>0</v>
      </c>
      <c r="Q63" s="11">
        <f t="shared" si="19"/>
        <v>0</v>
      </c>
      <c r="R63" s="2"/>
    </row>
    <row r="64" s="1" customFormat="1" spans="1:18">
      <c r="A64" s="13"/>
      <c r="B64" s="11" t="s">
        <v>112</v>
      </c>
      <c r="C64" s="26" t="s">
        <v>113</v>
      </c>
      <c r="D64" s="11" t="s">
        <v>22</v>
      </c>
      <c r="E64" s="11">
        <v>20</v>
      </c>
      <c r="F64" s="11">
        <v>20</v>
      </c>
      <c r="G64" s="11">
        <v>0</v>
      </c>
      <c r="H64" s="11">
        <f t="shared" si="16"/>
        <v>8000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17"/>
        <v>0</v>
      </c>
      <c r="P64" s="11">
        <f t="shared" si="18"/>
        <v>20</v>
      </c>
      <c r="Q64" s="11">
        <f t="shared" si="19"/>
        <v>8000</v>
      </c>
      <c r="R64" s="2"/>
    </row>
    <row r="65" s="1" customFormat="1" ht="25.8" spans="1:18">
      <c r="A65" s="13"/>
      <c r="B65" s="11" t="s">
        <v>112</v>
      </c>
      <c r="C65" s="26" t="s">
        <v>114</v>
      </c>
      <c r="D65" s="11" t="s">
        <v>22</v>
      </c>
      <c r="E65" s="11">
        <v>847.12</v>
      </c>
      <c r="F65" s="11">
        <v>847.12</v>
      </c>
      <c r="G65" s="11">
        <v>0</v>
      </c>
      <c r="H65" s="11">
        <f t="shared" si="16"/>
        <v>338848</v>
      </c>
      <c r="I65" s="11">
        <v>641.36</v>
      </c>
      <c r="J65" s="11">
        <f>I65*400</f>
        <v>256544</v>
      </c>
      <c r="K65" s="11">
        <v>641.36</v>
      </c>
      <c r="L65" s="11">
        <f t="shared" si="21"/>
        <v>96204</v>
      </c>
      <c r="M65" s="11">
        <f>J65-L65</f>
        <v>160340</v>
      </c>
      <c r="N65" s="11">
        <v>205.76</v>
      </c>
      <c r="O65" s="11">
        <f t="shared" si="17"/>
        <v>82304</v>
      </c>
      <c r="P65" s="11">
        <f t="shared" si="18"/>
        <v>0</v>
      </c>
      <c r="Q65" s="11">
        <f t="shared" si="19"/>
        <v>0</v>
      </c>
      <c r="R65" s="2"/>
    </row>
    <row r="66" s="1" customFormat="1" spans="1:18">
      <c r="A66" s="13"/>
      <c r="B66" s="11" t="s">
        <v>112</v>
      </c>
      <c r="C66" s="26" t="s">
        <v>115</v>
      </c>
      <c r="D66" s="11" t="s">
        <v>22</v>
      </c>
      <c r="E66" s="11">
        <v>18</v>
      </c>
      <c r="F66" s="11">
        <v>18</v>
      </c>
      <c r="G66" s="11">
        <v>0</v>
      </c>
      <c r="H66" s="11">
        <f t="shared" si="16"/>
        <v>7200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17"/>
        <v>0</v>
      </c>
      <c r="P66" s="11">
        <f t="shared" si="18"/>
        <v>18</v>
      </c>
      <c r="Q66" s="11">
        <f t="shared" si="19"/>
        <v>7200</v>
      </c>
      <c r="R66" s="2"/>
    </row>
    <row r="67" s="1" customFormat="1" spans="1:18">
      <c r="A67" s="13"/>
      <c r="B67" s="11" t="s">
        <v>116</v>
      </c>
      <c r="C67" s="26" t="s">
        <v>117</v>
      </c>
      <c r="D67" s="11" t="s">
        <v>22</v>
      </c>
      <c r="E67" s="11">
        <v>120</v>
      </c>
      <c r="F67" s="11">
        <v>120</v>
      </c>
      <c r="G67" s="11">
        <v>0</v>
      </c>
      <c r="H67" s="11">
        <f t="shared" si="16"/>
        <v>48000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120</v>
      </c>
      <c r="O67" s="11">
        <f t="shared" si="17"/>
        <v>48000</v>
      </c>
      <c r="P67" s="11">
        <f t="shared" si="18"/>
        <v>0</v>
      </c>
      <c r="Q67" s="11">
        <f t="shared" si="19"/>
        <v>0</v>
      </c>
      <c r="R67" s="2"/>
    </row>
    <row r="68" s="1" customFormat="1" spans="1:18">
      <c r="A68" s="13"/>
      <c r="B68" s="11" t="s">
        <v>116</v>
      </c>
      <c r="C68" s="26" t="s">
        <v>118</v>
      </c>
      <c r="D68" s="11" t="s">
        <v>22</v>
      </c>
      <c r="E68" s="11">
        <v>93.06</v>
      </c>
      <c r="F68" s="11">
        <v>93.06</v>
      </c>
      <c r="G68" s="11">
        <v>0</v>
      </c>
      <c r="H68" s="11">
        <f t="shared" si="16"/>
        <v>37224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93.06</v>
      </c>
      <c r="O68" s="11">
        <f t="shared" si="17"/>
        <v>37224</v>
      </c>
      <c r="P68" s="11">
        <f t="shared" si="18"/>
        <v>0</v>
      </c>
      <c r="Q68" s="11">
        <f t="shared" si="19"/>
        <v>0</v>
      </c>
      <c r="R68" s="2"/>
    </row>
    <row r="69" s="1" customFormat="1" spans="1:18">
      <c r="A69" s="13"/>
      <c r="B69" s="37" t="s">
        <v>116</v>
      </c>
      <c r="C69" s="26" t="s">
        <v>98</v>
      </c>
      <c r="D69" s="11" t="s">
        <v>22</v>
      </c>
      <c r="E69" s="11">
        <v>15</v>
      </c>
      <c r="F69" s="11">
        <v>15</v>
      </c>
      <c r="G69" s="11">
        <v>0</v>
      </c>
      <c r="H69" s="11">
        <f t="shared" si="16"/>
        <v>6000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17"/>
        <v>0</v>
      </c>
      <c r="P69" s="11">
        <f t="shared" si="18"/>
        <v>15</v>
      </c>
      <c r="Q69" s="11">
        <f t="shared" si="19"/>
        <v>6000</v>
      </c>
      <c r="R69" s="2"/>
    </row>
    <row r="70" s="1" customFormat="1" spans="1:18">
      <c r="A70" s="14"/>
      <c r="B70" s="38" t="s">
        <v>51</v>
      </c>
      <c r="C70" s="39"/>
      <c r="D70" s="40"/>
      <c r="E70" s="17">
        <f>SUM(E40:E69)</f>
        <v>4721.49</v>
      </c>
      <c r="F70" s="17">
        <f>SUM(F40:F69)</f>
        <v>4449.85</v>
      </c>
      <c r="G70" s="17">
        <f>SUM(G40:G69)</f>
        <v>271.64</v>
      </c>
      <c r="H70" s="17">
        <f>SUM(H40:H69)</f>
        <v>1779940</v>
      </c>
      <c r="I70" s="17">
        <f t="shared" ref="I70:Q70" si="23">SUM(I40:I69)</f>
        <v>2165.83</v>
      </c>
      <c r="J70" s="17">
        <f t="shared" si="23"/>
        <v>866332</v>
      </c>
      <c r="K70" s="17">
        <f t="shared" si="23"/>
        <v>2438.95</v>
      </c>
      <c r="L70" s="17">
        <f t="shared" si="23"/>
        <v>365842.5</v>
      </c>
      <c r="M70" s="17">
        <f t="shared" si="23"/>
        <v>500489.5</v>
      </c>
      <c r="N70" s="17">
        <f t="shared" si="23"/>
        <v>1793.53</v>
      </c>
      <c r="O70" s="17">
        <f t="shared" si="23"/>
        <v>717412</v>
      </c>
      <c r="P70" s="17">
        <f t="shared" si="23"/>
        <v>490.49</v>
      </c>
      <c r="Q70" s="17">
        <f t="shared" si="23"/>
        <v>196196</v>
      </c>
      <c r="R70" s="2"/>
    </row>
    <row r="71" s="1" customFormat="1" ht="25.8" spans="1:18">
      <c r="A71" s="10" t="s">
        <v>119</v>
      </c>
      <c r="B71" s="11" t="s">
        <v>120</v>
      </c>
      <c r="C71" s="12" t="s">
        <v>121</v>
      </c>
      <c r="D71" s="11" t="s">
        <v>22</v>
      </c>
      <c r="E71" s="11">
        <v>200</v>
      </c>
      <c r="F71" s="11">
        <v>200</v>
      </c>
      <c r="G71" s="11">
        <v>0</v>
      </c>
      <c r="H71" s="11">
        <f t="shared" ref="H71:H77" si="24">F71*400</f>
        <v>80000</v>
      </c>
      <c r="I71" s="11">
        <v>122</v>
      </c>
      <c r="J71" s="11">
        <f t="shared" ref="J71:J74" si="25">I71*400</f>
        <v>48800</v>
      </c>
      <c r="K71" s="11">
        <v>122</v>
      </c>
      <c r="L71" s="11">
        <f>K71*150</f>
        <v>18300</v>
      </c>
      <c r="M71" s="11">
        <f t="shared" ref="M71:M74" si="26">J71-L71</f>
        <v>30500</v>
      </c>
      <c r="N71" s="11">
        <v>78</v>
      </c>
      <c r="O71" s="11">
        <f t="shared" ref="O71:O77" si="27">N71*400</f>
        <v>31200</v>
      </c>
      <c r="P71" s="11">
        <f t="shared" ref="P71:P77" si="28">F71-I71-N71</f>
        <v>0</v>
      </c>
      <c r="Q71" s="11">
        <f t="shared" ref="Q71:Q77" si="29">P71*400</f>
        <v>0</v>
      </c>
      <c r="R71" s="2"/>
    </row>
    <row r="72" s="1" customFormat="1" ht="25.8" spans="1:18">
      <c r="A72" s="13"/>
      <c r="B72" s="11" t="s">
        <v>122</v>
      </c>
      <c r="C72" s="12" t="s">
        <v>123</v>
      </c>
      <c r="D72" s="11" t="s">
        <v>22</v>
      </c>
      <c r="E72" s="11">
        <v>103</v>
      </c>
      <c r="F72" s="11">
        <v>92.85</v>
      </c>
      <c r="G72" s="11">
        <v>10.15</v>
      </c>
      <c r="H72" s="11">
        <f t="shared" si="24"/>
        <v>37140</v>
      </c>
      <c r="I72" s="11">
        <v>92.85</v>
      </c>
      <c r="J72" s="11">
        <f>F72*400</f>
        <v>37140</v>
      </c>
      <c r="K72" s="11">
        <v>103</v>
      </c>
      <c r="L72" s="11">
        <f>K72*150</f>
        <v>15450</v>
      </c>
      <c r="M72" s="11">
        <f t="shared" si="26"/>
        <v>21690</v>
      </c>
      <c r="N72" s="11">
        <v>0</v>
      </c>
      <c r="O72" s="11">
        <f t="shared" si="27"/>
        <v>0</v>
      </c>
      <c r="P72" s="11">
        <f t="shared" si="28"/>
        <v>0</v>
      </c>
      <c r="Q72" s="11">
        <f t="shared" si="29"/>
        <v>0</v>
      </c>
      <c r="R72" s="2"/>
    </row>
    <row r="73" s="1" customFormat="1" ht="25.8" spans="1:18">
      <c r="A73" s="13"/>
      <c r="B73" s="11" t="s">
        <v>124</v>
      </c>
      <c r="C73" s="12" t="s">
        <v>125</v>
      </c>
      <c r="D73" s="27" t="s">
        <v>22</v>
      </c>
      <c r="E73" s="11">
        <v>35</v>
      </c>
      <c r="F73" s="32">
        <v>7.08</v>
      </c>
      <c r="G73" s="32">
        <v>27.92</v>
      </c>
      <c r="H73" s="32">
        <f t="shared" si="24"/>
        <v>2832</v>
      </c>
      <c r="I73" s="32">
        <v>7.08</v>
      </c>
      <c r="J73" s="32">
        <f t="shared" si="25"/>
        <v>2832</v>
      </c>
      <c r="K73" s="32">
        <v>35</v>
      </c>
      <c r="L73" s="32">
        <f t="shared" ref="L73:L80" si="30">K73*150</f>
        <v>5250</v>
      </c>
      <c r="M73" s="32">
        <f t="shared" si="26"/>
        <v>-2418</v>
      </c>
      <c r="N73" s="32">
        <v>0</v>
      </c>
      <c r="O73" s="32">
        <f t="shared" si="27"/>
        <v>0</v>
      </c>
      <c r="P73" s="32">
        <f t="shared" si="28"/>
        <v>0</v>
      </c>
      <c r="Q73" s="32">
        <f t="shared" si="29"/>
        <v>0</v>
      </c>
      <c r="R73" s="2"/>
    </row>
    <row r="74" s="1" customFormat="1" ht="25.8" spans="1:18">
      <c r="A74" s="13"/>
      <c r="B74" s="11" t="s">
        <v>126</v>
      </c>
      <c r="C74" s="12" t="s">
        <v>127</v>
      </c>
      <c r="D74" s="11" t="s">
        <v>22</v>
      </c>
      <c r="E74" s="11">
        <v>417</v>
      </c>
      <c r="F74" s="11">
        <v>357.53</v>
      </c>
      <c r="G74" s="11">
        <v>59.47</v>
      </c>
      <c r="H74" s="11">
        <f t="shared" si="24"/>
        <v>143012</v>
      </c>
      <c r="I74" s="11">
        <v>300</v>
      </c>
      <c r="J74" s="11">
        <f t="shared" si="25"/>
        <v>120000</v>
      </c>
      <c r="K74" s="11">
        <v>300</v>
      </c>
      <c r="L74" s="11">
        <f t="shared" si="30"/>
        <v>45000</v>
      </c>
      <c r="M74" s="11">
        <f t="shared" si="26"/>
        <v>75000</v>
      </c>
      <c r="N74" s="11">
        <v>0</v>
      </c>
      <c r="O74" s="11">
        <f t="shared" si="27"/>
        <v>0</v>
      </c>
      <c r="P74" s="11">
        <f t="shared" si="28"/>
        <v>57.53</v>
      </c>
      <c r="Q74" s="11">
        <f t="shared" si="29"/>
        <v>23012</v>
      </c>
      <c r="R74" s="2"/>
    </row>
    <row r="75" s="1" customFormat="1" ht="25.8" spans="1:18">
      <c r="A75" s="13"/>
      <c r="B75" s="11" t="s">
        <v>128</v>
      </c>
      <c r="C75" s="12" t="s">
        <v>129</v>
      </c>
      <c r="D75" s="11" t="s">
        <v>22</v>
      </c>
      <c r="E75" s="11">
        <v>40</v>
      </c>
      <c r="F75" s="11">
        <v>16.15</v>
      </c>
      <c r="G75" s="11">
        <v>23.85</v>
      </c>
      <c r="H75" s="11">
        <f t="shared" si="24"/>
        <v>6460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27"/>
        <v>0</v>
      </c>
      <c r="P75" s="11">
        <f t="shared" si="28"/>
        <v>16.15</v>
      </c>
      <c r="Q75" s="11">
        <f t="shared" si="29"/>
        <v>6460</v>
      </c>
      <c r="R75" s="2"/>
    </row>
    <row r="76" s="1" customFormat="1" ht="25.8" spans="1:18">
      <c r="A76" s="13"/>
      <c r="B76" s="11" t="s">
        <v>130</v>
      </c>
      <c r="C76" s="12" t="s">
        <v>131</v>
      </c>
      <c r="D76" s="11" t="s">
        <v>22</v>
      </c>
      <c r="E76" s="11">
        <v>90</v>
      </c>
      <c r="F76" s="11">
        <v>90</v>
      </c>
      <c r="G76" s="11">
        <v>0</v>
      </c>
      <c r="H76" s="11">
        <f t="shared" si="24"/>
        <v>36000</v>
      </c>
      <c r="I76" s="11">
        <v>90</v>
      </c>
      <c r="J76" s="11">
        <f>I76*400</f>
        <v>36000</v>
      </c>
      <c r="K76" s="11">
        <v>90</v>
      </c>
      <c r="L76" s="11">
        <f t="shared" si="30"/>
        <v>13500</v>
      </c>
      <c r="M76" s="11">
        <f>J76-L76</f>
        <v>22500</v>
      </c>
      <c r="N76" s="11">
        <v>0</v>
      </c>
      <c r="O76" s="11">
        <f t="shared" si="27"/>
        <v>0</v>
      </c>
      <c r="P76" s="11">
        <f t="shared" si="28"/>
        <v>0</v>
      </c>
      <c r="Q76" s="11">
        <f t="shared" si="29"/>
        <v>0</v>
      </c>
      <c r="R76" s="2"/>
    </row>
    <row r="77" s="1" customFormat="1" ht="25.8" spans="1:18">
      <c r="A77" s="13"/>
      <c r="B77" s="11" t="s">
        <v>132</v>
      </c>
      <c r="C77" s="12" t="s">
        <v>133</v>
      </c>
      <c r="D77" s="37" t="s">
        <v>22</v>
      </c>
      <c r="E77" s="37">
        <v>256.1</v>
      </c>
      <c r="F77" s="37">
        <v>256.1</v>
      </c>
      <c r="G77" s="11">
        <v>0</v>
      </c>
      <c r="H77" s="11">
        <f t="shared" si="24"/>
        <v>102440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256.1</v>
      </c>
      <c r="O77" s="11">
        <f t="shared" si="27"/>
        <v>102440</v>
      </c>
      <c r="P77" s="11">
        <f t="shared" si="28"/>
        <v>0</v>
      </c>
      <c r="Q77" s="11">
        <f t="shared" si="29"/>
        <v>0</v>
      </c>
      <c r="R77" s="2"/>
    </row>
    <row r="78" s="1" customFormat="1" spans="1:18">
      <c r="A78" s="14"/>
      <c r="B78" s="41" t="s">
        <v>51</v>
      </c>
      <c r="C78" s="42"/>
      <c r="D78" s="43"/>
      <c r="E78" s="44">
        <f>SUM(E71:E77)</f>
        <v>1141.1</v>
      </c>
      <c r="F78" s="44">
        <f>SUM(F71:F77)</f>
        <v>1019.71</v>
      </c>
      <c r="G78" s="44">
        <f>SUM(G71:G77)</f>
        <v>121.39</v>
      </c>
      <c r="H78" s="44">
        <f>SUM(H71:H77)</f>
        <v>407884</v>
      </c>
      <c r="I78" s="44">
        <f t="shared" ref="I78:P78" si="31">SUM(I71:I77)</f>
        <v>611.93</v>
      </c>
      <c r="J78" s="44">
        <f t="shared" si="31"/>
        <v>244772</v>
      </c>
      <c r="K78" s="44">
        <f t="shared" si="31"/>
        <v>650</v>
      </c>
      <c r="L78" s="17">
        <f t="shared" si="30"/>
        <v>97500</v>
      </c>
      <c r="M78" s="44">
        <f>SUM(M71:M77)</f>
        <v>147272</v>
      </c>
      <c r="N78" s="44">
        <f>SUM(N71:N77)</f>
        <v>334.1</v>
      </c>
      <c r="O78" s="44">
        <f>SUM(O71:O77)</f>
        <v>133640</v>
      </c>
      <c r="P78" s="44">
        <f>SUM(P71:P77)</f>
        <v>73.68</v>
      </c>
      <c r="Q78" s="44">
        <f>SUM(Q71:Q77)</f>
        <v>29472</v>
      </c>
      <c r="R78" s="2"/>
    </row>
    <row r="79" s="1" customFormat="1" spans="1:18">
      <c r="A79" s="10" t="s">
        <v>134</v>
      </c>
      <c r="B79" s="11" t="s">
        <v>135</v>
      </c>
      <c r="C79" s="12" t="s">
        <v>136</v>
      </c>
      <c r="D79" s="11" t="s">
        <v>22</v>
      </c>
      <c r="E79" s="11">
        <v>1031</v>
      </c>
      <c r="F79" s="11">
        <v>966</v>
      </c>
      <c r="G79" s="11">
        <v>65</v>
      </c>
      <c r="H79" s="11">
        <f>F79*400</f>
        <v>386400</v>
      </c>
      <c r="I79" s="11">
        <v>966</v>
      </c>
      <c r="J79" s="11">
        <f>I79*400</f>
        <v>386400</v>
      </c>
      <c r="K79" s="11">
        <v>1031</v>
      </c>
      <c r="L79" s="11">
        <f t="shared" si="30"/>
        <v>154650</v>
      </c>
      <c r="M79" s="11">
        <f>J79-L79</f>
        <v>231750</v>
      </c>
      <c r="N79" s="11">
        <v>0</v>
      </c>
      <c r="O79" s="11">
        <v>0</v>
      </c>
      <c r="P79" s="11">
        <v>0</v>
      </c>
      <c r="Q79" s="11">
        <v>0</v>
      </c>
      <c r="R79" s="2"/>
    </row>
    <row r="80" s="1" customFormat="1" spans="1:18">
      <c r="A80" s="13"/>
      <c r="B80" s="11" t="s">
        <v>137</v>
      </c>
      <c r="C80" s="12" t="s">
        <v>136</v>
      </c>
      <c r="D80" s="11" t="s">
        <v>22</v>
      </c>
      <c r="E80" s="11">
        <v>478</v>
      </c>
      <c r="F80" s="11">
        <v>478</v>
      </c>
      <c r="G80" s="11">
        <v>0</v>
      </c>
      <c r="H80" s="11">
        <f>F80*400</f>
        <v>191200</v>
      </c>
      <c r="I80" s="11">
        <v>478</v>
      </c>
      <c r="J80" s="11">
        <f>I80*400</f>
        <v>191200</v>
      </c>
      <c r="K80" s="11">
        <v>478</v>
      </c>
      <c r="L80" s="11">
        <f t="shared" si="30"/>
        <v>71700</v>
      </c>
      <c r="M80" s="11">
        <f>J80-L80</f>
        <v>119500</v>
      </c>
      <c r="N80" s="11">
        <v>0</v>
      </c>
      <c r="O80" s="11">
        <v>0</v>
      </c>
      <c r="P80" s="11">
        <v>0</v>
      </c>
      <c r="Q80" s="11">
        <v>0</v>
      </c>
      <c r="R80" s="2"/>
    </row>
    <row r="81" s="1" customFormat="1" spans="1:18">
      <c r="A81" s="14"/>
      <c r="B81" s="38" t="s">
        <v>51</v>
      </c>
      <c r="C81" s="39"/>
      <c r="D81" s="40"/>
      <c r="E81" s="17">
        <f t="shared" ref="E81:L81" si="32">SUM(E79:E80)</f>
        <v>1509</v>
      </c>
      <c r="F81" s="17">
        <f t="shared" si="32"/>
        <v>1444</v>
      </c>
      <c r="G81" s="17">
        <f t="shared" si="32"/>
        <v>65</v>
      </c>
      <c r="H81" s="17">
        <f t="shared" si="32"/>
        <v>577600</v>
      </c>
      <c r="I81" s="17">
        <f t="shared" si="32"/>
        <v>1444</v>
      </c>
      <c r="J81" s="17">
        <f t="shared" si="32"/>
        <v>577600</v>
      </c>
      <c r="K81" s="17">
        <f t="shared" si="32"/>
        <v>1509</v>
      </c>
      <c r="L81" s="17">
        <f t="shared" si="32"/>
        <v>226350</v>
      </c>
      <c r="M81" s="17">
        <f t="shared" ref="M81:Q81" si="33">SUM(M79:M80)</f>
        <v>351250</v>
      </c>
      <c r="N81" s="17">
        <f t="shared" si="33"/>
        <v>0</v>
      </c>
      <c r="O81" s="17">
        <f t="shared" si="33"/>
        <v>0</v>
      </c>
      <c r="P81" s="17">
        <f t="shared" si="33"/>
        <v>0</v>
      </c>
      <c r="Q81" s="17">
        <f t="shared" si="33"/>
        <v>0</v>
      </c>
      <c r="R81" s="2"/>
    </row>
    <row r="82" s="2" customFormat="1" ht="25.8" spans="1:17">
      <c r="A82" s="45" t="s">
        <v>138</v>
      </c>
      <c r="B82" s="27" t="s">
        <v>139</v>
      </c>
      <c r="C82" s="46" t="s">
        <v>140</v>
      </c>
      <c r="D82" s="27" t="s">
        <v>91</v>
      </c>
      <c r="E82" s="11">
        <v>370</v>
      </c>
      <c r="F82" s="11">
        <v>339.47</v>
      </c>
      <c r="G82" s="11">
        <v>30.53</v>
      </c>
      <c r="H82" s="11">
        <f t="shared" ref="H82:H97" si="34">F82*400</f>
        <v>135788</v>
      </c>
      <c r="I82" s="11">
        <v>0</v>
      </c>
      <c r="J82" s="11">
        <f t="shared" ref="J82:J97" si="35">I82*400</f>
        <v>0</v>
      </c>
      <c r="K82" s="11">
        <v>0</v>
      </c>
      <c r="L82" s="11">
        <f>I82*150</f>
        <v>0</v>
      </c>
      <c r="M82" s="11">
        <f t="shared" ref="M82:M97" si="36">J82-L82</f>
        <v>0</v>
      </c>
      <c r="N82" s="11">
        <v>0</v>
      </c>
      <c r="O82" s="11">
        <f t="shared" ref="O82:O97" si="37">N82*400</f>
        <v>0</v>
      </c>
      <c r="P82" s="11">
        <f t="shared" ref="P82:P97" si="38">F82-I82-N82</f>
        <v>339.47</v>
      </c>
      <c r="Q82" s="11">
        <f t="shared" ref="Q82:Q97" si="39">P82*400</f>
        <v>135788</v>
      </c>
    </row>
    <row r="83" s="1" customFormat="1" spans="1:18">
      <c r="A83" s="47"/>
      <c r="B83" s="11" t="s">
        <v>139</v>
      </c>
      <c r="C83" s="12" t="s">
        <v>40</v>
      </c>
      <c r="D83" s="11" t="s">
        <v>22</v>
      </c>
      <c r="E83" s="11">
        <v>637</v>
      </c>
      <c r="F83" s="11">
        <v>637</v>
      </c>
      <c r="G83" s="11">
        <v>0</v>
      </c>
      <c r="H83" s="11">
        <f t="shared" si="34"/>
        <v>254800</v>
      </c>
      <c r="I83" s="11">
        <v>637</v>
      </c>
      <c r="J83" s="11">
        <f t="shared" si="35"/>
        <v>254800</v>
      </c>
      <c r="K83" s="11">
        <v>637</v>
      </c>
      <c r="L83" s="11">
        <f>K83*150</f>
        <v>95550</v>
      </c>
      <c r="M83" s="11">
        <f t="shared" si="36"/>
        <v>159250</v>
      </c>
      <c r="N83" s="11">
        <v>0</v>
      </c>
      <c r="O83" s="11">
        <f t="shared" si="37"/>
        <v>0</v>
      </c>
      <c r="P83" s="11">
        <f t="shared" si="38"/>
        <v>0</v>
      </c>
      <c r="Q83" s="11">
        <f t="shared" si="39"/>
        <v>0</v>
      </c>
      <c r="R83" s="2"/>
    </row>
    <row r="84" s="1" customFormat="1" spans="1:18">
      <c r="A84" s="47"/>
      <c r="B84" s="11" t="s">
        <v>141</v>
      </c>
      <c r="C84" s="12" t="s">
        <v>142</v>
      </c>
      <c r="D84" s="11" t="s">
        <v>22</v>
      </c>
      <c r="E84" s="11">
        <v>50</v>
      </c>
      <c r="F84" s="11">
        <v>42.77</v>
      </c>
      <c r="G84" s="11">
        <v>7.23</v>
      </c>
      <c r="H84" s="11">
        <f t="shared" si="34"/>
        <v>17108</v>
      </c>
      <c r="I84" s="11">
        <v>0</v>
      </c>
      <c r="J84" s="11">
        <f t="shared" si="35"/>
        <v>0</v>
      </c>
      <c r="K84" s="11">
        <f t="shared" ref="K84:K95" si="40">J84*400</f>
        <v>0</v>
      </c>
      <c r="L84" s="11">
        <f t="shared" ref="L84:L97" si="41">K84*150</f>
        <v>0</v>
      </c>
      <c r="M84" s="11">
        <f t="shared" si="36"/>
        <v>0</v>
      </c>
      <c r="N84" s="11">
        <v>42.77</v>
      </c>
      <c r="O84" s="11">
        <f t="shared" si="37"/>
        <v>17108</v>
      </c>
      <c r="P84" s="11">
        <f t="shared" si="38"/>
        <v>0</v>
      </c>
      <c r="Q84" s="11">
        <f t="shared" si="39"/>
        <v>0</v>
      </c>
      <c r="R84" s="2"/>
    </row>
    <row r="85" s="1" customFormat="1" spans="1:18">
      <c r="A85" s="47"/>
      <c r="B85" s="11" t="s">
        <v>141</v>
      </c>
      <c r="C85" s="12" t="s">
        <v>143</v>
      </c>
      <c r="D85" s="11" t="s">
        <v>22</v>
      </c>
      <c r="E85" s="11">
        <v>30</v>
      </c>
      <c r="F85" s="11">
        <v>30</v>
      </c>
      <c r="G85" s="11">
        <v>0</v>
      </c>
      <c r="H85" s="11">
        <f t="shared" si="34"/>
        <v>12000</v>
      </c>
      <c r="I85" s="11">
        <v>0</v>
      </c>
      <c r="J85" s="11">
        <f t="shared" si="35"/>
        <v>0</v>
      </c>
      <c r="K85" s="11">
        <f t="shared" si="40"/>
        <v>0</v>
      </c>
      <c r="L85" s="11">
        <f t="shared" si="41"/>
        <v>0</v>
      </c>
      <c r="M85" s="11">
        <f t="shared" si="36"/>
        <v>0</v>
      </c>
      <c r="N85" s="11">
        <v>30</v>
      </c>
      <c r="O85" s="11">
        <f t="shared" si="37"/>
        <v>12000</v>
      </c>
      <c r="P85" s="11">
        <f t="shared" si="38"/>
        <v>0</v>
      </c>
      <c r="Q85" s="11">
        <f t="shared" si="39"/>
        <v>0</v>
      </c>
      <c r="R85" s="2"/>
    </row>
    <row r="86" s="1" customFormat="1" spans="1:18">
      <c r="A86" s="47"/>
      <c r="B86" s="11" t="s">
        <v>144</v>
      </c>
      <c r="C86" s="12" t="s">
        <v>145</v>
      </c>
      <c r="D86" s="11" t="s">
        <v>22</v>
      </c>
      <c r="E86" s="11">
        <v>50</v>
      </c>
      <c r="F86" s="11">
        <v>50</v>
      </c>
      <c r="G86" s="11">
        <v>0</v>
      </c>
      <c r="H86" s="11">
        <f t="shared" si="34"/>
        <v>20000</v>
      </c>
      <c r="I86" s="11">
        <v>0</v>
      </c>
      <c r="J86" s="11">
        <f t="shared" si="35"/>
        <v>0</v>
      </c>
      <c r="K86" s="11">
        <f t="shared" si="40"/>
        <v>0</v>
      </c>
      <c r="L86" s="11">
        <f t="shared" si="41"/>
        <v>0</v>
      </c>
      <c r="M86" s="11">
        <f t="shared" si="36"/>
        <v>0</v>
      </c>
      <c r="N86" s="11">
        <v>50</v>
      </c>
      <c r="O86" s="11">
        <f t="shared" si="37"/>
        <v>20000</v>
      </c>
      <c r="P86" s="11">
        <f t="shared" si="38"/>
        <v>0</v>
      </c>
      <c r="Q86" s="11">
        <f t="shared" si="39"/>
        <v>0</v>
      </c>
      <c r="R86" s="2"/>
    </row>
    <row r="87" s="2" customFormat="1" spans="1:17">
      <c r="A87" s="47"/>
      <c r="B87" s="27" t="s">
        <v>146</v>
      </c>
      <c r="C87" s="46" t="s">
        <v>145</v>
      </c>
      <c r="D87" s="27" t="s">
        <v>91</v>
      </c>
      <c r="E87" s="11">
        <v>150</v>
      </c>
      <c r="F87" s="11">
        <v>150</v>
      </c>
      <c r="G87" s="32">
        <v>0</v>
      </c>
      <c r="H87" s="32">
        <f t="shared" si="34"/>
        <v>60000</v>
      </c>
      <c r="I87" s="32">
        <v>0</v>
      </c>
      <c r="J87" s="11">
        <f t="shared" si="35"/>
        <v>0</v>
      </c>
      <c r="K87" s="11">
        <f t="shared" si="40"/>
        <v>0</v>
      </c>
      <c r="L87" s="11">
        <f t="shared" si="41"/>
        <v>0</v>
      </c>
      <c r="M87" s="11">
        <f t="shared" si="36"/>
        <v>0</v>
      </c>
      <c r="N87" s="32">
        <v>0</v>
      </c>
      <c r="O87" s="11">
        <f t="shared" si="37"/>
        <v>0</v>
      </c>
      <c r="P87" s="11">
        <f t="shared" si="38"/>
        <v>150</v>
      </c>
      <c r="Q87" s="11">
        <f t="shared" si="39"/>
        <v>60000</v>
      </c>
    </row>
    <row r="88" s="1" customFormat="1" spans="1:18">
      <c r="A88" s="47"/>
      <c r="B88" s="11" t="s">
        <v>146</v>
      </c>
      <c r="C88" s="12" t="s">
        <v>145</v>
      </c>
      <c r="D88" s="11" t="s">
        <v>22</v>
      </c>
      <c r="E88" s="11">
        <v>350</v>
      </c>
      <c r="F88" s="32">
        <v>348.96</v>
      </c>
      <c r="G88" s="11">
        <v>1.04000000000002</v>
      </c>
      <c r="H88" s="11">
        <f t="shared" si="34"/>
        <v>139584</v>
      </c>
      <c r="I88" s="11">
        <v>0</v>
      </c>
      <c r="J88" s="11">
        <f t="shared" si="35"/>
        <v>0</v>
      </c>
      <c r="K88" s="11">
        <f t="shared" si="40"/>
        <v>0</v>
      </c>
      <c r="L88" s="11">
        <f t="shared" si="41"/>
        <v>0</v>
      </c>
      <c r="M88" s="11">
        <f t="shared" si="36"/>
        <v>0</v>
      </c>
      <c r="N88" s="32">
        <v>348.96</v>
      </c>
      <c r="O88" s="11">
        <f t="shared" si="37"/>
        <v>139584</v>
      </c>
      <c r="P88" s="11">
        <f t="shared" si="38"/>
        <v>0</v>
      </c>
      <c r="Q88" s="11">
        <f t="shared" si="39"/>
        <v>0</v>
      </c>
      <c r="R88" s="2"/>
    </row>
    <row r="89" s="1" customFormat="1" spans="1:18">
      <c r="A89" s="47"/>
      <c r="B89" s="11" t="s">
        <v>147</v>
      </c>
      <c r="C89" s="12" t="s">
        <v>145</v>
      </c>
      <c r="D89" s="11" t="s">
        <v>22</v>
      </c>
      <c r="E89" s="11">
        <v>30</v>
      </c>
      <c r="F89" s="11">
        <v>25.12</v>
      </c>
      <c r="G89" s="32">
        <v>4.88</v>
      </c>
      <c r="H89" s="32">
        <f t="shared" si="34"/>
        <v>10048</v>
      </c>
      <c r="I89" s="11">
        <v>0</v>
      </c>
      <c r="J89" s="11">
        <f t="shared" si="35"/>
        <v>0</v>
      </c>
      <c r="K89" s="11">
        <f t="shared" si="40"/>
        <v>0</v>
      </c>
      <c r="L89" s="11">
        <f t="shared" si="41"/>
        <v>0</v>
      </c>
      <c r="M89" s="11">
        <f t="shared" si="36"/>
        <v>0</v>
      </c>
      <c r="N89" s="11">
        <v>25.12</v>
      </c>
      <c r="O89" s="11">
        <f t="shared" si="37"/>
        <v>10048</v>
      </c>
      <c r="P89" s="11">
        <f t="shared" si="38"/>
        <v>0</v>
      </c>
      <c r="Q89" s="11">
        <f t="shared" si="39"/>
        <v>0</v>
      </c>
      <c r="R89" s="2"/>
    </row>
    <row r="90" s="1" customFormat="1" ht="25.8" spans="1:18">
      <c r="A90" s="47"/>
      <c r="B90" s="11" t="s">
        <v>148</v>
      </c>
      <c r="C90" s="12" t="s">
        <v>149</v>
      </c>
      <c r="D90" s="11" t="s">
        <v>22</v>
      </c>
      <c r="E90" s="11">
        <v>15</v>
      </c>
      <c r="F90" s="32">
        <v>15</v>
      </c>
      <c r="G90" s="32">
        <v>0</v>
      </c>
      <c r="H90" s="32">
        <f t="shared" si="34"/>
        <v>6000</v>
      </c>
      <c r="I90" s="11">
        <v>0</v>
      </c>
      <c r="J90" s="11">
        <f t="shared" si="35"/>
        <v>0</v>
      </c>
      <c r="K90" s="11">
        <f t="shared" si="40"/>
        <v>0</v>
      </c>
      <c r="L90" s="11">
        <f t="shared" si="41"/>
        <v>0</v>
      </c>
      <c r="M90" s="11">
        <f t="shared" si="36"/>
        <v>0</v>
      </c>
      <c r="N90" s="11">
        <v>15</v>
      </c>
      <c r="O90" s="11">
        <f t="shared" si="37"/>
        <v>6000</v>
      </c>
      <c r="P90" s="11">
        <f t="shared" si="38"/>
        <v>0</v>
      </c>
      <c r="Q90" s="11">
        <f t="shared" si="39"/>
        <v>0</v>
      </c>
      <c r="R90" s="2"/>
    </row>
    <row r="91" s="1" customFormat="1" spans="1:18">
      <c r="A91" s="47"/>
      <c r="B91" s="11" t="s">
        <v>148</v>
      </c>
      <c r="C91" s="12" t="s">
        <v>145</v>
      </c>
      <c r="D91" s="11" t="s">
        <v>22</v>
      </c>
      <c r="E91" s="11">
        <v>80</v>
      </c>
      <c r="F91" s="32">
        <v>73.77</v>
      </c>
      <c r="G91" s="11">
        <v>6.23</v>
      </c>
      <c r="H91" s="11">
        <f t="shared" si="34"/>
        <v>29508</v>
      </c>
      <c r="I91" s="11">
        <v>0</v>
      </c>
      <c r="J91" s="11">
        <f t="shared" si="35"/>
        <v>0</v>
      </c>
      <c r="K91" s="11">
        <f t="shared" si="40"/>
        <v>0</v>
      </c>
      <c r="L91" s="11">
        <f t="shared" si="41"/>
        <v>0</v>
      </c>
      <c r="M91" s="11">
        <f t="shared" si="36"/>
        <v>0</v>
      </c>
      <c r="N91" s="11">
        <v>73.77</v>
      </c>
      <c r="O91" s="11">
        <f t="shared" si="37"/>
        <v>29508</v>
      </c>
      <c r="P91" s="11">
        <f t="shared" si="38"/>
        <v>0</v>
      </c>
      <c r="Q91" s="11">
        <f t="shared" si="39"/>
        <v>0</v>
      </c>
      <c r="R91" s="2"/>
    </row>
    <row r="92" s="2" customFormat="1" ht="13" customHeight="1" spans="1:17">
      <c r="A92" s="47"/>
      <c r="B92" s="27" t="s">
        <v>148</v>
      </c>
      <c r="C92" s="46" t="s">
        <v>150</v>
      </c>
      <c r="D92" s="27" t="s">
        <v>91</v>
      </c>
      <c r="E92" s="11">
        <v>432</v>
      </c>
      <c r="F92" s="11">
        <v>362.28</v>
      </c>
      <c r="G92" s="11">
        <v>69.72</v>
      </c>
      <c r="H92" s="11">
        <f t="shared" si="34"/>
        <v>144912</v>
      </c>
      <c r="I92" s="11">
        <v>0</v>
      </c>
      <c r="J92" s="11">
        <f t="shared" si="35"/>
        <v>0</v>
      </c>
      <c r="K92" s="11">
        <f t="shared" si="40"/>
        <v>0</v>
      </c>
      <c r="L92" s="11">
        <f t="shared" si="41"/>
        <v>0</v>
      </c>
      <c r="M92" s="11">
        <f t="shared" si="36"/>
        <v>0</v>
      </c>
      <c r="N92" s="11">
        <v>0</v>
      </c>
      <c r="O92" s="11">
        <f t="shared" si="37"/>
        <v>0</v>
      </c>
      <c r="P92" s="11">
        <f t="shared" si="38"/>
        <v>362.28</v>
      </c>
      <c r="Q92" s="11">
        <f t="shared" si="39"/>
        <v>144912</v>
      </c>
    </row>
    <row r="93" s="1" customFormat="1" spans="1:18">
      <c r="A93" s="47"/>
      <c r="B93" s="11" t="s">
        <v>151</v>
      </c>
      <c r="C93" s="12" t="s">
        <v>152</v>
      </c>
      <c r="D93" s="11" t="s">
        <v>22</v>
      </c>
      <c r="E93" s="11">
        <v>100</v>
      </c>
      <c r="F93" s="11">
        <v>100</v>
      </c>
      <c r="G93" s="11">
        <v>0</v>
      </c>
      <c r="H93" s="11">
        <f t="shared" si="34"/>
        <v>40000</v>
      </c>
      <c r="I93" s="32">
        <v>0</v>
      </c>
      <c r="J93" s="11">
        <f t="shared" si="35"/>
        <v>0</v>
      </c>
      <c r="K93" s="11">
        <f t="shared" si="40"/>
        <v>0</v>
      </c>
      <c r="L93" s="11">
        <f t="shared" si="41"/>
        <v>0</v>
      </c>
      <c r="M93" s="11">
        <f t="shared" si="36"/>
        <v>0</v>
      </c>
      <c r="N93" s="11">
        <v>100</v>
      </c>
      <c r="O93" s="11">
        <f t="shared" si="37"/>
        <v>40000</v>
      </c>
      <c r="P93" s="11">
        <f t="shared" si="38"/>
        <v>0</v>
      </c>
      <c r="Q93" s="11">
        <f t="shared" si="39"/>
        <v>0</v>
      </c>
      <c r="R93" s="2"/>
    </row>
    <row r="94" s="1" customFormat="1" spans="1:18">
      <c r="A94" s="47"/>
      <c r="B94" s="11" t="s">
        <v>153</v>
      </c>
      <c r="C94" s="12" t="s">
        <v>145</v>
      </c>
      <c r="D94" s="11" t="s">
        <v>22</v>
      </c>
      <c r="E94" s="11">
        <v>60</v>
      </c>
      <c r="F94" s="11">
        <v>50.18</v>
      </c>
      <c r="G94" s="11">
        <v>9.82</v>
      </c>
      <c r="H94" s="11">
        <f t="shared" si="34"/>
        <v>20072</v>
      </c>
      <c r="I94" s="11">
        <v>0</v>
      </c>
      <c r="J94" s="11">
        <f t="shared" si="35"/>
        <v>0</v>
      </c>
      <c r="K94" s="11">
        <f t="shared" si="40"/>
        <v>0</v>
      </c>
      <c r="L94" s="11">
        <f t="shared" si="41"/>
        <v>0</v>
      </c>
      <c r="M94" s="11">
        <f t="shared" si="36"/>
        <v>0</v>
      </c>
      <c r="N94" s="11">
        <v>50.18</v>
      </c>
      <c r="O94" s="11">
        <f t="shared" si="37"/>
        <v>20072</v>
      </c>
      <c r="P94" s="11">
        <f t="shared" si="38"/>
        <v>0</v>
      </c>
      <c r="Q94" s="11">
        <f t="shared" si="39"/>
        <v>0</v>
      </c>
      <c r="R94" s="2"/>
    </row>
    <row r="95" s="1" customFormat="1" spans="1:18">
      <c r="A95" s="47"/>
      <c r="B95" s="11" t="s">
        <v>154</v>
      </c>
      <c r="C95" s="12" t="s">
        <v>155</v>
      </c>
      <c r="D95" s="11" t="s">
        <v>22</v>
      </c>
      <c r="E95" s="11">
        <v>100</v>
      </c>
      <c r="F95" s="11">
        <v>61.66</v>
      </c>
      <c r="G95" s="11">
        <v>38.34</v>
      </c>
      <c r="H95" s="11">
        <f t="shared" si="34"/>
        <v>24664</v>
      </c>
      <c r="I95" s="11">
        <v>0</v>
      </c>
      <c r="J95" s="11">
        <f t="shared" si="35"/>
        <v>0</v>
      </c>
      <c r="K95" s="11">
        <f t="shared" si="40"/>
        <v>0</v>
      </c>
      <c r="L95" s="11">
        <f t="shared" si="41"/>
        <v>0</v>
      </c>
      <c r="M95" s="11">
        <f t="shared" si="36"/>
        <v>0</v>
      </c>
      <c r="N95" s="11">
        <v>61.66</v>
      </c>
      <c r="O95" s="11">
        <f t="shared" si="37"/>
        <v>24664</v>
      </c>
      <c r="P95" s="11">
        <f t="shared" si="38"/>
        <v>0</v>
      </c>
      <c r="Q95" s="11">
        <f t="shared" si="39"/>
        <v>0</v>
      </c>
      <c r="R95" s="2"/>
    </row>
    <row r="96" s="1" customFormat="1" hidden="1" spans="1:18">
      <c r="A96" s="47"/>
      <c r="B96" s="11" t="s">
        <v>154</v>
      </c>
      <c r="C96" s="12" t="s">
        <v>40</v>
      </c>
      <c r="D96" s="11" t="s">
        <v>22</v>
      </c>
      <c r="E96" s="11">
        <v>69</v>
      </c>
      <c r="F96" s="11">
        <v>69</v>
      </c>
      <c r="G96" s="11">
        <v>0</v>
      </c>
      <c r="H96" s="11">
        <f t="shared" si="34"/>
        <v>27600</v>
      </c>
      <c r="I96" s="11">
        <v>69</v>
      </c>
      <c r="J96" s="11">
        <f t="shared" si="35"/>
        <v>27600</v>
      </c>
      <c r="K96" s="11">
        <v>69</v>
      </c>
      <c r="L96" s="11">
        <f t="shared" si="41"/>
        <v>10350</v>
      </c>
      <c r="M96" s="11">
        <f t="shared" si="36"/>
        <v>17250</v>
      </c>
      <c r="N96" s="11">
        <v>0</v>
      </c>
      <c r="O96" s="11">
        <f t="shared" si="37"/>
        <v>0</v>
      </c>
      <c r="P96" s="11">
        <f t="shared" si="38"/>
        <v>0</v>
      </c>
      <c r="Q96" s="11">
        <f t="shared" si="39"/>
        <v>0</v>
      </c>
      <c r="R96" s="2"/>
    </row>
    <row r="97" s="1" customFormat="1" hidden="1" spans="1:18">
      <c r="A97" s="47"/>
      <c r="B97" s="37" t="s">
        <v>156</v>
      </c>
      <c r="C97" s="48" t="s">
        <v>40</v>
      </c>
      <c r="D97" s="37" t="s">
        <v>22</v>
      </c>
      <c r="E97" s="37">
        <v>69</v>
      </c>
      <c r="F97" s="37">
        <v>69</v>
      </c>
      <c r="G97" s="37">
        <v>0</v>
      </c>
      <c r="H97" s="37">
        <f t="shared" si="34"/>
        <v>27600</v>
      </c>
      <c r="I97" s="11">
        <v>69</v>
      </c>
      <c r="J97" s="11">
        <f t="shared" si="35"/>
        <v>27600</v>
      </c>
      <c r="K97" s="37">
        <v>69</v>
      </c>
      <c r="L97" s="11">
        <f t="shared" si="41"/>
        <v>10350</v>
      </c>
      <c r="M97" s="11">
        <f t="shared" si="36"/>
        <v>17250</v>
      </c>
      <c r="N97" s="11">
        <v>0</v>
      </c>
      <c r="O97" s="11">
        <f t="shared" si="37"/>
        <v>0</v>
      </c>
      <c r="P97" s="11">
        <f t="shared" si="38"/>
        <v>0</v>
      </c>
      <c r="Q97" s="11">
        <f t="shared" si="39"/>
        <v>0</v>
      </c>
      <c r="R97" s="2"/>
    </row>
    <row r="98" s="1" customFormat="1" spans="1:18">
      <c r="A98" s="47"/>
      <c r="B98" s="38" t="s">
        <v>51</v>
      </c>
      <c r="C98" s="39"/>
      <c r="D98" s="40"/>
      <c r="E98" s="49">
        <f>SUM(E82:E97)</f>
        <v>2592</v>
      </c>
      <c r="F98" s="49">
        <f>SUM(F82:F97)</f>
        <v>2424.21</v>
      </c>
      <c r="G98" s="49">
        <f>SUM(G82:G97)</f>
        <v>167.79</v>
      </c>
      <c r="H98" s="49">
        <f>SUM(H82:H97)</f>
        <v>969684</v>
      </c>
      <c r="I98" s="49">
        <f t="shared" ref="I98:Q98" si="42">SUM(I82:I97)</f>
        <v>775</v>
      </c>
      <c r="J98" s="49">
        <f t="shared" si="42"/>
        <v>310000</v>
      </c>
      <c r="K98" s="49">
        <f t="shared" si="42"/>
        <v>775</v>
      </c>
      <c r="L98" s="49">
        <f t="shared" si="42"/>
        <v>116250</v>
      </c>
      <c r="M98" s="49">
        <f t="shared" si="42"/>
        <v>193750</v>
      </c>
      <c r="N98" s="49">
        <f t="shared" si="42"/>
        <v>797.46</v>
      </c>
      <c r="O98" s="49">
        <f t="shared" si="42"/>
        <v>318984</v>
      </c>
      <c r="P98" s="49">
        <f t="shared" si="42"/>
        <v>851.75</v>
      </c>
      <c r="Q98" s="49">
        <f t="shared" si="42"/>
        <v>340700</v>
      </c>
      <c r="R98" s="2"/>
    </row>
    <row r="99" s="1" customFormat="1" ht="25.8" spans="1:18">
      <c r="A99" s="10" t="s">
        <v>157</v>
      </c>
      <c r="B99" s="11" t="s">
        <v>158</v>
      </c>
      <c r="C99" s="12" t="s">
        <v>159</v>
      </c>
      <c r="D99" s="11" t="s">
        <v>22</v>
      </c>
      <c r="E99" s="11">
        <v>400</v>
      </c>
      <c r="F99" s="11">
        <v>365.75</v>
      </c>
      <c r="G99" s="11">
        <v>34.25</v>
      </c>
      <c r="H99" s="11">
        <f>F99*400</f>
        <v>146300</v>
      </c>
      <c r="I99" s="11">
        <v>365.75</v>
      </c>
      <c r="J99" s="11">
        <f>I99*400</f>
        <v>146300</v>
      </c>
      <c r="K99" s="11">
        <v>400</v>
      </c>
      <c r="L99" s="11">
        <f>K99*150</f>
        <v>60000</v>
      </c>
      <c r="M99" s="11">
        <f>J99-L99</f>
        <v>86300</v>
      </c>
      <c r="N99" s="11">
        <v>0</v>
      </c>
      <c r="O99" s="11">
        <f t="shared" ref="O99:O102" si="43">N99*400</f>
        <v>0</v>
      </c>
      <c r="P99" s="11">
        <f t="shared" ref="P99:P102" si="44">F99-I99-N99</f>
        <v>0</v>
      </c>
      <c r="Q99" s="11">
        <f t="shared" ref="Q99:Q102" si="45">P99*400</f>
        <v>0</v>
      </c>
      <c r="R99" s="2"/>
    </row>
    <row r="100" s="1" customFormat="1" ht="25.8" spans="1:18">
      <c r="A100" s="13"/>
      <c r="B100" s="11" t="s">
        <v>160</v>
      </c>
      <c r="C100" s="12" t="s">
        <v>161</v>
      </c>
      <c r="D100" s="11" t="s">
        <v>22</v>
      </c>
      <c r="E100" s="11">
        <v>964.84</v>
      </c>
      <c r="F100" s="11">
        <v>964.84</v>
      </c>
      <c r="G100" s="11">
        <v>0</v>
      </c>
      <c r="H100" s="11">
        <f>F100*400</f>
        <v>385936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964.84</v>
      </c>
      <c r="O100" s="11">
        <f t="shared" si="43"/>
        <v>385936</v>
      </c>
      <c r="P100" s="11">
        <f t="shared" si="44"/>
        <v>0</v>
      </c>
      <c r="Q100" s="11">
        <f t="shared" si="45"/>
        <v>0</v>
      </c>
      <c r="R100" s="2"/>
    </row>
    <row r="101" s="1" customFormat="1" ht="25.8" spans="1:18">
      <c r="A101" s="13"/>
      <c r="B101" s="11" t="s">
        <v>162</v>
      </c>
      <c r="C101" s="12" t="s">
        <v>163</v>
      </c>
      <c r="D101" s="11" t="s">
        <v>22</v>
      </c>
      <c r="E101" s="11">
        <v>542.2</v>
      </c>
      <c r="F101" s="11">
        <v>542.2</v>
      </c>
      <c r="G101" s="11">
        <v>0</v>
      </c>
      <c r="H101" s="11">
        <f>F101*400</f>
        <v>216880</v>
      </c>
      <c r="I101" s="11">
        <v>87.7</v>
      </c>
      <c r="J101" s="11">
        <f>I101*400</f>
        <v>35080</v>
      </c>
      <c r="K101" s="11">
        <v>87.7</v>
      </c>
      <c r="L101" s="11">
        <f>K101*150</f>
        <v>13155</v>
      </c>
      <c r="M101" s="11">
        <f>J101-L101</f>
        <v>21925</v>
      </c>
      <c r="N101" s="11">
        <v>400</v>
      </c>
      <c r="O101" s="11">
        <f t="shared" si="43"/>
        <v>160000</v>
      </c>
      <c r="P101" s="11">
        <f t="shared" si="44"/>
        <v>54.5000000000001</v>
      </c>
      <c r="Q101" s="11">
        <f t="shared" si="45"/>
        <v>21800</v>
      </c>
      <c r="R101" s="2"/>
    </row>
    <row r="102" s="1" customFormat="1" spans="1:18">
      <c r="A102" s="13"/>
      <c r="B102" s="11" t="s">
        <v>164</v>
      </c>
      <c r="C102" s="12" t="s">
        <v>165</v>
      </c>
      <c r="D102" s="11" t="s">
        <v>22</v>
      </c>
      <c r="E102" s="11">
        <v>307</v>
      </c>
      <c r="F102" s="11">
        <v>307</v>
      </c>
      <c r="G102" s="11">
        <v>0</v>
      </c>
      <c r="H102" s="11">
        <f>F102*400</f>
        <v>122800</v>
      </c>
      <c r="I102" s="11">
        <v>307</v>
      </c>
      <c r="J102" s="11">
        <f>I102*400</f>
        <v>122800</v>
      </c>
      <c r="K102" s="11">
        <v>307</v>
      </c>
      <c r="L102" s="11">
        <f>K102*150</f>
        <v>46050</v>
      </c>
      <c r="M102" s="11">
        <f>J102-L102</f>
        <v>76750</v>
      </c>
      <c r="N102" s="11">
        <v>0</v>
      </c>
      <c r="O102" s="11">
        <f t="shared" si="43"/>
        <v>0</v>
      </c>
      <c r="P102" s="11">
        <f t="shared" si="44"/>
        <v>0</v>
      </c>
      <c r="Q102" s="11">
        <f t="shared" si="45"/>
        <v>0</v>
      </c>
      <c r="R102" s="2"/>
    </row>
    <row r="103" s="1" customFormat="1" spans="1:18">
      <c r="A103" s="14"/>
      <c r="B103" s="15" t="s">
        <v>51</v>
      </c>
      <c r="C103" s="16"/>
      <c r="D103" s="15"/>
      <c r="E103" s="17">
        <f>SUM(E99:E102)</f>
        <v>2214.04</v>
      </c>
      <c r="F103" s="17">
        <f>SUM(F99:F102)</f>
        <v>2179.79</v>
      </c>
      <c r="G103" s="17">
        <f>SUM(G99:G102)</f>
        <v>34.25</v>
      </c>
      <c r="H103" s="17">
        <f>SUM(H99:H102)</f>
        <v>871916</v>
      </c>
      <c r="I103" s="17">
        <f t="shared" ref="I103:Q103" si="46">SUM(I99:I102)</f>
        <v>760.45</v>
      </c>
      <c r="J103" s="17">
        <f t="shared" si="46"/>
        <v>304180</v>
      </c>
      <c r="K103" s="17">
        <f t="shared" si="46"/>
        <v>794.7</v>
      </c>
      <c r="L103" s="17">
        <f t="shared" si="46"/>
        <v>119205</v>
      </c>
      <c r="M103" s="17">
        <f t="shared" si="46"/>
        <v>184975</v>
      </c>
      <c r="N103" s="17">
        <f t="shared" si="46"/>
        <v>1364.84</v>
      </c>
      <c r="O103" s="17">
        <f t="shared" si="46"/>
        <v>545936</v>
      </c>
      <c r="P103" s="17">
        <f t="shared" si="46"/>
        <v>54.5000000000001</v>
      </c>
      <c r="Q103" s="17">
        <f t="shared" si="46"/>
        <v>21800</v>
      </c>
      <c r="R103" s="2"/>
    </row>
    <row r="104" s="2" customFormat="1" spans="1:17">
      <c r="A104" s="10" t="s">
        <v>166</v>
      </c>
      <c r="B104" s="27" t="s">
        <v>167</v>
      </c>
      <c r="C104" s="46" t="s">
        <v>168</v>
      </c>
      <c r="D104" s="27" t="s">
        <v>91</v>
      </c>
      <c r="E104" s="32">
        <v>70</v>
      </c>
      <c r="F104" s="32">
        <v>70</v>
      </c>
      <c r="G104" s="32">
        <v>0</v>
      </c>
      <c r="H104" s="32">
        <f t="shared" ref="H104:H135" si="47">F104*400</f>
        <v>28000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11">
        <v>0</v>
      </c>
      <c r="O104" s="32">
        <f t="shared" ref="O104:O135" si="48">N104*400</f>
        <v>0</v>
      </c>
      <c r="P104" s="11">
        <f t="shared" ref="P104:P121" si="49">F104-I104-N104</f>
        <v>70</v>
      </c>
      <c r="Q104" s="32">
        <f t="shared" ref="Q104:Q135" si="50">P104*400</f>
        <v>28000</v>
      </c>
    </row>
    <row r="105" s="2" customFormat="1" spans="1:17">
      <c r="A105" s="13"/>
      <c r="B105" s="27" t="s">
        <v>167</v>
      </c>
      <c r="C105" s="46" t="s">
        <v>169</v>
      </c>
      <c r="D105" s="27" t="s">
        <v>91</v>
      </c>
      <c r="E105" s="32">
        <v>37</v>
      </c>
      <c r="F105" s="11">
        <v>37</v>
      </c>
      <c r="G105" s="11">
        <v>0</v>
      </c>
      <c r="H105" s="32">
        <f t="shared" si="47"/>
        <v>14800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32">
        <f t="shared" si="48"/>
        <v>0</v>
      </c>
      <c r="P105" s="11">
        <f t="shared" si="49"/>
        <v>37</v>
      </c>
      <c r="Q105" s="11">
        <f t="shared" si="50"/>
        <v>14800</v>
      </c>
    </row>
    <row r="106" s="2" customFormat="1" spans="1:17">
      <c r="A106" s="13"/>
      <c r="B106" s="27" t="s">
        <v>167</v>
      </c>
      <c r="C106" s="46" t="s">
        <v>170</v>
      </c>
      <c r="D106" s="27" t="s">
        <v>91</v>
      </c>
      <c r="E106" s="11">
        <v>90</v>
      </c>
      <c r="F106" s="11">
        <v>90</v>
      </c>
      <c r="G106" s="11">
        <v>0</v>
      </c>
      <c r="H106" s="11">
        <f t="shared" si="47"/>
        <v>36000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11">
        <v>0</v>
      </c>
      <c r="O106" s="11">
        <f t="shared" si="48"/>
        <v>0</v>
      </c>
      <c r="P106" s="11">
        <f t="shared" si="49"/>
        <v>90</v>
      </c>
      <c r="Q106" s="11">
        <f t="shared" si="50"/>
        <v>36000</v>
      </c>
    </row>
    <row r="107" s="2" customFormat="1" spans="1:17">
      <c r="A107" s="13"/>
      <c r="B107" s="27" t="s">
        <v>167</v>
      </c>
      <c r="C107" s="46" t="s">
        <v>171</v>
      </c>
      <c r="D107" s="27" t="s">
        <v>91</v>
      </c>
      <c r="E107" s="11">
        <v>30</v>
      </c>
      <c r="F107" s="11">
        <v>26.5</v>
      </c>
      <c r="G107" s="11">
        <v>3.5</v>
      </c>
      <c r="H107" s="11">
        <f t="shared" si="47"/>
        <v>10600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48"/>
        <v>0</v>
      </c>
      <c r="P107" s="11">
        <f t="shared" si="49"/>
        <v>26.5</v>
      </c>
      <c r="Q107" s="11">
        <f t="shared" si="50"/>
        <v>10600</v>
      </c>
    </row>
    <row r="108" s="2" customFormat="1" spans="1:17">
      <c r="A108" s="13"/>
      <c r="B108" s="27" t="s">
        <v>167</v>
      </c>
      <c r="C108" s="46" t="s">
        <v>172</v>
      </c>
      <c r="D108" s="27" t="s">
        <v>91</v>
      </c>
      <c r="E108" s="11">
        <v>175.96</v>
      </c>
      <c r="F108" s="11">
        <v>175.96</v>
      </c>
      <c r="G108" s="11">
        <v>0</v>
      </c>
      <c r="H108" s="11">
        <f t="shared" si="47"/>
        <v>70384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11">
        <v>0</v>
      </c>
      <c r="O108" s="11">
        <f t="shared" si="48"/>
        <v>0</v>
      </c>
      <c r="P108" s="11">
        <f t="shared" si="49"/>
        <v>175.96</v>
      </c>
      <c r="Q108" s="11">
        <f t="shared" si="50"/>
        <v>70384</v>
      </c>
    </row>
    <row r="109" s="2" customFormat="1" spans="1:17">
      <c r="A109" s="13"/>
      <c r="B109" s="27" t="s">
        <v>167</v>
      </c>
      <c r="C109" s="46" t="s">
        <v>173</v>
      </c>
      <c r="D109" s="27" t="s">
        <v>91</v>
      </c>
      <c r="E109" s="11">
        <v>112.41</v>
      </c>
      <c r="F109" s="11">
        <v>112.41</v>
      </c>
      <c r="G109" s="11">
        <v>0</v>
      </c>
      <c r="H109" s="11">
        <f t="shared" si="47"/>
        <v>44964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48"/>
        <v>0</v>
      </c>
      <c r="P109" s="11">
        <f t="shared" si="49"/>
        <v>112.41</v>
      </c>
      <c r="Q109" s="11">
        <f t="shared" si="50"/>
        <v>44964</v>
      </c>
    </row>
    <row r="110" s="2" customFormat="1" spans="1:17">
      <c r="A110" s="13"/>
      <c r="B110" s="27" t="s">
        <v>167</v>
      </c>
      <c r="C110" s="46" t="s">
        <v>174</v>
      </c>
      <c r="D110" s="27" t="s">
        <v>91</v>
      </c>
      <c r="E110" s="32">
        <v>150.95</v>
      </c>
      <c r="F110" s="32">
        <v>150.95</v>
      </c>
      <c r="G110" s="32">
        <v>0</v>
      </c>
      <c r="H110" s="32">
        <f t="shared" si="47"/>
        <v>60380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11">
        <v>0</v>
      </c>
      <c r="O110" s="32">
        <f t="shared" si="48"/>
        <v>0</v>
      </c>
      <c r="P110" s="11">
        <f t="shared" si="49"/>
        <v>150.95</v>
      </c>
      <c r="Q110" s="32">
        <f t="shared" si="50"/>
        <v>60380</v>
      </c>
    </row>
    <row r="111" s="2" customFormat="1" spans="1:17">
      <c r="A111" s="13"/>
      <c r="B111" s="27" t="s">
        <v>167</v>
      </c>
      <c r="C111" s="46" t="s">
        <v>175</v>
      </c>
      <c r="D111" s="27" t="s">
        <v>91</v>
      </c>
      <c r="E111" s="32">
        <v>155.5</v>
      </c>
      <c r="F111" s="11">
        <v>155.5</v>
      </c>
      <c r="G111" s="11">
        <v>0</v>
      </c>
      <c r="H111" s="32">
        <f t="shared" si="47"/>
        <v>62200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32">
        <f t="shared" si="48"/>
        <v>0</v>
      </c>
      <c r="P111" s="11">
        <f t="shared" si="49"/>
        <v>155.5</v>
      </c>
      <c r="Q111" s="11">
        <f t="shared" si="50"/>
        <v>62200</v>
      </c>
    </row>
    <row r="112" s="2" customFormat="1" spans="1:17">
      <c r="A112" s="13"/>
      <c r="B112" s="11" t="s">
        <v>167</v>
      </c>
      <c r="C112" s="12" t="s">
        <v>176</v>
      </c>
      <c r="D112" s="11" t="s">
        <v>22</v>
      </c>
      <c r="E112" s="32">
        <v>30</v>
      </c>
      <c r="F112" s="32">
        <v>30</v>
      </c>
      <c r="G112" s="32">
        <v>0</v>
      </c>
      <c r="H112" s="32">
        <f t="shared" si="47"/>
        <v>12000</v>
      </c>
      <c r="I112" s="32">
        <v>30</v>
      </c>
      <c r="J112" s="32">
        <f>I112*400</f>
        <v>12000</v>
      </c>
      <c r="K112" s="32">
        <v>30</v>
      </c>
      <c r="L112" s="32">
        <f>K112*150</f>
        <v>4500</v>
      </c>
      <c r="M112" s="32">
        <f>J112-L112</f>
        <v>7500</v>
      </c>
      <c r="N112" s="11">
        <v>0</v>
      </c>
      <c r="O112" s="32">
        <f t="shared" si="48"/>
        <v>0</v>
      </c>
      <c r="P112" s="11">
        <f t="shared" si="49"/>
        <v>0</v>
      </c>
      <c r="Q112" s="32">
        <f t="shared" si="50"/>
        <v>0</v>
      </c>
    </row>
    <row r="113" s="2" customFormat="1" spans="1:17">
      <c r="A113" s="13"/>
      <c r="B113" s="11" t="s">
        <v>167</v>
      </c>
      <c r="C113" s="12" t="s">
        <v>177</v>
      </c>
      <c r="D113" s="11" t="s">
        <v>22</v>
      </c>
      <c r="E113" s="32">
        <v>126.32</v>
      </c>
      <c r="F113" s="11">
        <v>126.32</v>
      </c>
      <c r="G113" s="11">
        <v>0</v>
      </c>
      <c r="H113" s="32">
        <f t="shared" si="47"/>
        <v>50528</v>
      </c>
      <c r="I113" s="32">
        <v>0</v>
      </c>
      <c r="J113" s="32">
        <v>0</v>
      </c>
      <c r="K113" s="32">
        <v>0</v>
      </c>
      <c r="L113" s="32">
        <f t="shared" ref="L113:L128" si="51">K113*150</f>
        <v>0</v>
      </c>
      <c r="M113" s="32">
        <v>0</v>
      </c>
      <c r="N113" s="11">
        <v>126.32</v>
      </c>
      <c r="O113" s="32">
        <f t="shared" si="48"/>
        <v>50528</v>
      </c>
      <c r="P113" s="11">
        <f t="shared" si="49"/>
        <v>0</v>
      </c>
      <c r="Q113" s="11">
        <f t="shared" si="50"/>
        <v>0</v>
      </c>
    </row>
    <row r="114" s="2" customFormat="1" ht="25.8" spans="1:17">
      <c r="A114" s="13"/>
      <c r="B114" s="27" t="s">
        <v>178</v>
      </c>
      <c r="C114" s="46" t="s">
        <v>179</v>
      </c>
      <c r="D114" s="27" t="s">
        <v>91</v>
      </c>
      <c r="E114" s="11">
        <v>195.64</v>
      </c>
      <c r="F114" s="11">
        <v>195.64</v>
      </c>
      <c r="G114" s="11">
        <v>0</v>
      </c>
      <c r="H114" s="11">
        <f t="shared" si="47"/>
        <v>78256</v>
      </c>
      <c r="I114" s="32">
        <v>0</v>
      </c>
      <c r="J114" s="32">
        <v>0</v>
      </c>
      <c r="K114" s="32">
        <v>0</v>
      </c>
      <c r="L114" s="32">
        <f t="shared" si="51"/>
        <v>0</v>
      </c>
      <c r="M114" s="32">
        <v>0</v>
      </c>
      <c r="N114" s="11">
        <v>0</v>
      </c>
      <c r="O114" s="11">
        <f t="shared" si="48"/>
        <v>0</v>
      </c>
      <c r="P114" s="11">
        <f t="shared" si="49"/>
        <v>195.64</v>
      </c>
      <c r="Q114" s="11">
        <f t="shared" si="50"/>
        <v>78256</v>
      </c>
    </row>
    <row r="115" s="2" customFormat="1" spans="1:17">
      <c r="A115" s="13"/>
      <c r="B115" s="11" t="s">
        <v>180</v>
      </c>
      <c r="C115" s="12" t="s">
        <v>181</v>
      </c>
      <c r="D115" s="11" t="s">
        <v>22</v>
      </c>
      <c r="E115" s="11">
        <v>184.58</v>
      </c>
      <c r="F115" s="11">
        <v>184.58</v>
      </c>
      <c r="G115" s="11">
        <v>0</v>
      </c>
      <c r="H115" s="11">
        <f t="shared" si="47"/>
        <v>73832</v>
      </c>
      <c r="I115" s="32">
        <v>0</v>
      </c>
      <c r="J115" s="32">
        <v>0</v>
      </c>
      <c r="K115" s="32">
        <v>0</v>
      </c>
      <c r="L115" s="32">
        <f t="shared" si="51"/>
        <v>0</v>
      </c>
      <c r="M115" s="32">
        <v>0</v>
      </c>
      <c r="N115" s="11">
        <v>184.58</v>
      </c>
      <c r="O115" s="11">
        <f t="shared" si="48"/>
        <v>73832</v>
      </c>
      <c r="P115" s="11">
        <f t="shared" si="49"/>
        <v>0</v>
      </c>
      <c r="Q115" s="11">
        <f t="shared" si="50"/>
        <v>0</v>
      </c>
    </row>
    <row r="116" s="2" customFormat="1" spans="1:17">
      <c r="A116" s="13"/>
      <c r="B116" s="11" t="s">
        <v>180</v>
      </c>
      <c r="C116" s="12" t="s">
        <v>182</v>
      </c>
      <c r="D116" s="11" t="s">
        <v>22</v>
      </c>
      <c r="E116" s="11">
        <v>116.12</v>
      </c>
      <c r="F116" s="11">
        <v>116.12</v>
      </c>
      <c r="G116" s="11">
        <v>0</v>
      </c>
      <c r="H116" s="11">
        <f t="shared" si="47"/>
        <v>46448</v>
      </c>
      <c r="I116" s="32">
        <v>0</v>
      </c>
      <c r="J116" s="32">
        <v>0</v>
      </c>
      <c r="K116" s="32">
        <v>0</v>
      </c>
      <c r="L116" s="32">
        <f t="shared" si="51"/>
        <v>0</v>
      </c>
      <c r="M116" s="32">
        <v>0</v>
      </c>
      <c r="N116" s="11">
        <v>116.12</v>
      </c>
      <c r="O116" s="11">
        <f t="shared" si="48"/>
        <v>46448</v>
      </c>
      <c r="P116" s="11">
        <f t="shared" si="49"/>
        <v>0</v>
      </c>
      <c r="Q116" s="11">
        <f t="shared" si="50"/>
        <v>0</v>
      </c>
    </row>
    <row r="117" s="2" customFormat="1" spans="1:17">
      <c r="A117" s="13"/>
      <c r="B117" s="27" t="s">
        <v>183</v>
      </c>
      <c r="C117" s="46" t="s">
        <v>184</v>
      </c>
      <c r="D117" s="27" t="s">
        <v>91</v>
      </c>
      <c r="E117" s="11">
        <v>163.15</v>
      </c>
      <c r="F117" s="11">
        <v>163.15</v>
      </c>
      <c r="G117" s="11">
        <v>0</v>
      </c>
      <c r="H117" s="11">
        <f t="shared" si="47"/>
        <v>65260</v>
      </c>
      <c r="I117" s="32">
        <v>0</v>
      </c>
      <c r="J117" s="32">
        <v>0</v>
      </c>
      <c r="K117" s="32">
        <v>0</v>
      </c>
      <c r="L117" s="32">
        <f t="shared" si="51"/>
        <v>0</v>
      </c>
      <c r="M117" s="32">
        <v>0</v>
      </c>
      <c r="N117" s="11">
        <v>0</v>
      </c>
      <c r="O117" s="11">
        <f t="shared" si="48"/>
        <v>0</v>
      </c>
      <c r="P117" s="11">
        <f t="shared" si="49"/>
        <v>163.15</v>
      </c>
      <c r="Q117" s="11">
        <f t="shared" si="50"/>
        <v>65260</v>
      </c>
    </row>
    <row r="118" s="2" customFormat="1" spans="1:17">
      <c r="A118" s="13"/>
      <c r="B118" s="27" t="s">
        <v>183</v>
      </c>
      <c r="C118" s="46" t="s">
        <v>185</v>
      </c>
      <c r="D118" s="27" t="s">
        <v>91</v>
      </c>
      <c r="E118" s="11">
        <v>59.54</v>
      </c>
      <c r="F118" s="11">
        <v>59.54</v>
      </c>
      <c r="G118" s="11">
        <v>0</v>
      </c>
      <c r="H118" s="11">
        <f t="shared" si="47"/>
        <v>23816</v>
      </c>
      <c r="I118" s="32">
        <v>0</v>
      </c>
      <c r="J118" s="32">
        <v>0</v>
      </c>
      <c r="K118" s="32">
        <v>0</v>
      </c>
      <c r="L118" s="32">
        <f t="shared" si="51"/>
        <v>0</v>
      </c>
      <c r="M118" s="32">
        <v>0</v>
      </c>
      <c r="N118" s="11">
        <v>0</v>
      </c>
      <c r="O118" s="11">
        <f t="shared" si="48"/>
        <v>0</v>
      </c>
      <c r="P118" s="11">
        <f t="shared" si="49"/>
        <v>59.54</v>
      </c>
      <c r="Q118" s="11">
        <f t="shared" si="50"/>
        <v>23816</v>
      </c>
    </row>
    <row r="119" s="2" customFormat="1" spans="1:17">
      <c r="A119" s="13"/>
      <c r="B119" s="27" t="s">
        <v>183</v>
      </c>
      <c r="C119" s="46" t="s">
        <v>186</v>
      </c>
      <c r="D119" s="27" t="s">
        <v>91</v>
      </c>
      <c r="E119" s="11">
        <v>43.23</v>
      </c>
      <c r="F119" s="11">
        <v>43.23</v>
      </c>
      <c r="G119" s="11">
        <v>0</v>
      </c>
      <c r="H119" s="11">
        <f t="shared" si="47"/>
        <v>17292</v>
      </c>
      <c r="I119" s="32">
        <v>0</v>
      </c>
      <c r="J119" s="32">
        <v>0</v>
      </c>
      <c r="K119" s="32">
        <v>0</v>
      </c>
      <c r="L119" s="32">
        <f t="shared" si="51"/>
        <v>0</v>
      </c>
      <c r="M119" s="32">
        <v>0</v>
      </c>
      <c r="N119" s="11">
        <v>0</v>
      </c>
      <c r="O119" s="11">
        <f t="shared" si="48"/>
        <v>0</v>
      </c>
      <c r="P119" s="11">
        <f t="shared" si="49"/>
        <v>43.23</v>
      </c>
      <c r="Q119" s="11">
        <f t="shared" si="50"/>
        <v>17292</v>
      </c>
    </row>
    <row r="120" s="2" customFormat="1" spans="1:17">
      <c r="A120" s="13"/>
      <c r="B120" s="27" t="s">
        <v>183</v>
      </c>
      <c r="C120" s="46" t="s">
        <v>187</v>
      </c>
      <c r="D120" s="27" t="s">
        <v>91</v>
      </c>
      <c r="E120" s="32">
        <v>96.58</v>
      </c>
      <c r="F120" s="32">
        <v>96.58</v>
      </c>
      <c r="G120" s="32">
        <v>0</v>
      </c>
      <c r="H120" s="32">
        <f t="shared" si="47"/>
        <v>38632</v>
      </c>
      <c r="I120" s="32">
        <v>0</v>
      </c>
      <c r="J120" s="32">
        <v>0</v>
      </c>
      <c r="K120" s="32">
        <v>0</v>
      </c>
      <c r="L120" s="32">
        <f t="shared" si="51"/>
        <v>0</v>
      </c>
      <c r="M120" s="32">
        <v>0</v>
      </c>
      <c r="N120" s="11">
        <v>0</v>
      </c>
      <c r="O120" s="32">
        <f t="shared" si="48"/>
        <v>0</v>
      </c>
      <c r="P120" s="11">
        <f t="shared" si="49"/>
        <v>96.58</v>
      </c>
      <c r="Q120" s="32">
        <f t="shared" si="50"/>
        <v>38632</v>
      </c>
    </row>
    <row r="121" s="2" customFormat="1" spans="1:17">
      <c r="A121" s="13"/>
      <c r="B121" s="11" t="s">
        <v>183</v>
      </c>
      <c r="C121" s="12" t="s">
        <v>176</v>
      </c>
      <c r="D121" s="11" t="s">
        <v>22</v>
      </c>
      <c r="E121" s="11">
        <v>108</v>
      </c>
      <c r="F121" s="11">
        <v>108</v>
      </c>
      <c r="G121" s="11">
        <v>0</v>
      </c>
      <c r="H121" s="11">
        <f t="shared" si="47"/>
        <v>43200</v>
      </c>
      <c r="I121" s="11">
        <v>108</v>
      </c>
      <c r="J121" s="11">
        <f>I121*400</f>
        <v>43200</v>
      </c>
      <c r="K121" s="11">
        <v>108</v>
      </c>
      <c r="L121" s="32">
        <f t="shared" si="51"/>
        <v>16200</v>
      </c>
      <c r="M121" s="11">
        <f>J121-L121</f>
        <v>27000</v>
      </c>
      <c r="N121" s="11">
        <v>0</v>
      </c>
      <c r="O121" s="11">
        <f t="shared" si="48"/>
        <v>0</v>
      </c>
      <c r="P121" s="11">
        <f t="shared" si="49"/>
        <v>0</v>
      </c>
      <c r="Q121" s="11">
        <f t="shared" si="50"/>
        <v>0</v>
      </c>
    </row>
    <row r="122" s="1" customFormat="1" spans="1:18">
      <c r="A122" s="13"/>
      <c r="B122" s="11" t="s">
        <v>188</v>
      </c>
      <c r="C122" s="12" t="s">
        <v>189</v>
      </c>
      <c r="D122" s="11" t="s">
        <v>22</v>
      </c>
      <c r="E122" s="11">
        <v>58.68</v>
      </c>
      <c r="F122" s="11">
        <v>44.2</v>
      </c>
      <c r="G122" s="11">
        <v>14.48</v>
      </c>
      <c r="H122" s="11">
        <f t="shared" si="47"/>
        <v>17680</v>
      </c>
      <c r="I122" s="11">
        <v>44.2</v>
      </c>
      <c r="J122" s="11">
        <f>I122*400</f>
        <v>17680</v>
      </c>
      <c r="K122" s="11">
        <v>58.68</v>
      </c>
      <c r="L122" s="32">
        <f t="shared" si="51"/>
        <v>8802</v>
      </c>
      <c r="M122" s="11">
        <f>J122-L122</f>
        <v>8878</v>
      </c>
      <c r="N122" s="11">
        <v>0</v>
      </c>
      <c r="O122" s="11">
        <f t="shared" si="48"/>
        <v>0</v>
      </c>
      <c r="P122" s="11">
        <v>0</v>
      </c>
      <c r="Q122" s="11">
        <f t="shared" si="50"/>
        <v>0</v>
      </c>
      <c r="R122" s="2"/>
    </row>
    <row r="123" s="1" customFormat="1" spans="1:18">
      <c r="A123" s="13"/>
      <c r="B123" s="11" t="s">
        <v>188</v>
      </c>
      <c r="C123" s="12" t="s">
        <v>190</v>
      </c>
      <c r="D123" s="11" t="s">
        <v>22</v>
      </c>
      <c r="E123" s="32">
        <v>88.68</v>
      </c>
      <c r="F123" s="32">
        <v>78.84</v>
      </c>
      <c r="G123" s="32">
        <v>9.84</v>
      </c>
      <c r="H123" s="32">
        <f t="shared" si="47"/>
        <v>31536</v>
      </c>
      <c r="I123" s="32">
        <v>78.84</v>
      </c>
      <c r="J123" s="32">
        <f>I123*400</f>
        <v>31536</v>
      </c>
      <c r="K123" s="32">
        <v>88.68</v>
      </c>
      <c r="L123" s="32">
        <f t="shared" si="51"/>
        <v>13302</v>
      </c>
      <c r="M123" s="32">
        <f>J123-L123</f>
        <v>18234</v>
      </c>
      <c r="N123" s="11">
        <v>0</v>
      </c>
      <c r="O123" s="32">
        <f t="shared" si="48"/>
        <v>0</v>
      </c>
      <c r="P123" s="11">
        <f t="shared" ref="P123:P135" si="52">F123-I123-N123</f>
        <v>0</v>
      </c>
      <c r="Q123" s="32">
        <f t="shared" si="50"/>
        <v>0</v>
      </c>
      <c r="R123" s="2"/>
    </row>
    <row r="124" s="1" customFormat="1" spans="1:18">
      <c r="A124" s="13"/>
      <c r="B124" s="27" t="s">
        <v>191</v>
      </c>
      <c r="C124" s="46" t="s">
        <v>192</v>
      </c>
      <c r="D124" s="27" t="s">
        <v>91</v>
      </c>
      <c r="E124" s="32">
        <v>15</v>
      </c>
      <c r="F124" s="11">
        <v>9.78</v>
      </c>
      <c r="G124" s="11">
        <v>5.22</v>
      </c>
      <c r="H124" s="32">
        <f t="shared" si="47"/>
        <v>3912</v>
      </c>
      <c r="I124" s="32">
        <v>0</v>
      </c>
      <c r="J124" s="32">
        <f t="shared" ref="J124:J127" si="53">I124*150</f>
        <v>0</v>
      </c>
      <c r="K124" s="32">
        <f t="shared" ref="K124:K127" si="54">J124*150</f>
        <v>0</v>
      </c>
      <c r="L124" s="32">
        <f t="shared" si="51"/>
        <v>0</v>
      </c>
      <c r="M124" s="32">
        <f t="shared" ref="M124:M127" si="55">L124*150</f>
        <v>0</v>
      </c>
      <c r="N124" s="11">
        <v>0</v>
      </c>
      <c r="O124" s="32">
        <f t="shared" si="48"/>
        <v>0</v>
      </c>
      <c r="P124" s="11">
        <f t="shared" si="52"/>
        <v>9.78</v>
      </c>
      <c r="Q124" s="11">
        <f t="shared" si="50"/>
        <v>3912</v>
      </c>
      <c r="R124" s="2"/>
    </row>
    <row r="125" s="1" customFormat="1" spans="1:18">
      <c r="A125" s="13"/>
      <c r="B125" s="27" t="s">
        <v>191</v>
      </c>
      <c r="C125" s="46" t="s">
        <v>193</v>
      </c>
      <c r="D125" s="27" t="s">
        <v>91</v>
      </c>
      <c r="E125" s="11">
        <v>43.06</v>
      </c>
      <c r="F125" s="11">
        <v>43.06</v>
      </c>
      <c r="G125" s="11">
        <v>0</v>
      </c>
      <c r="H125" s="11">
        <f t="shared" si="47"/>
        <v>17224</v>
      </c>
      <c r="I125" s="32">
        <v>0</v>
      </c>
      <c r="J125" s="32">
        <f t="shared" si="53"/>
        <v>0</v>
      </c>
      <c r="K125" s="32">
        <f t="shared" si="54"/>
        <v>0</v>
      </c>
      <c r="L125" s="32">
        <f t="shared" si="51"/>
        <v>0</v>
      </c>
      <c r="M125" s="32">
        <f t="shared" si="55"/>
        <v>0</v>
      </c>
      <c r="N125" s="11">
        <v>0</v>
      </c>
      <c r="O125" s="11">
        <f t="shared" si="48"/>
        <v>0</v>
      </c>
      <c r="P125" s="11">
        <f t="shared" si="52"/>
        <v>43.06</v>
      </c>
      <c r="Q125" s="11">
        <f t="shared" si="50"/>
        <v>17224</v>
      </c>
      <c r="R125" s="2"/>
    </row>
    <row r="126" s="1" customFormat="1" spans="1:18">
      <c r="A126" s="13"/>
      <c r="B126" s="11" t="s">
        <v>191</v>
      </c>
      <c r="C126" s="12" t="s">
        <v>194</v>
      </c>
      <c r="D126" s="11" t="s">
        <v>22</v>
      </c>
      <c r="E126" s="32">
        <v>73.27</v>
      </c>
      <c r="F126" s="11">
        <v>73.27</v>
      </c>
      <c r="G126" s="11">
        <v>0</v>
      </c>
      <c r="H126" s="32">
        <f t="shared" si="47"/>
        <v>29308</v>
      </c>
      <c r="I126" s="32">
        <v>0</v>
      </c>
      <c r="J126" s="32">
        <f t="shared" si="53"/>
        <v>0</v>
      </c>
      <c r="K126" s="32">
        <f t="shared" si="54"/>
        <v>0</v>
      </c>
      <c r="L126" s="32">
        <f t="shared" si="51"/>
        <v>0</v>
      </c>
      <c r="M126" s="32">
        <f t="shared" si="55"/>
        <v>0</v>
      </c>
      <c r="N126" s="11">
        <v>73.27</v>
      </c>
      <c r="O126" s="32">
        <f t="shared" si="48"/>
        <v>29308</v>
      </c>
      <c r="P126" s="11">
        <f t="shared" si="52"/>
        <v>0</v>
      </c>
      <c r="Q126" s="11">
        <f t="shared" si="50"/>
        <v>0</v>
      </c>
      <c r="R126" s="2"/>
    </row>
    <row r="127" s="1" customFormat="1" spans="1:18">
      <c r="A127" s="13"/>
      <c r="B127" s="11" t="s">
        <v>191</v>
      </c>
      <c r="C127" s="12" t="s">
        <v>195</v>
      </c>
      <c r="D127" s="11" t="s">
        <v>22</v>
      </c>
      <c r="E127" s="11">
        <v>73.56</v>
      </c>
      <c r="F127" s="11">
        <v>73.56</v>
      </c>
      <c r="G127" s="11">
        <v>0</v>
      </c>
      <c r="H127" s="11">
        <f t="shared" si="47"/>
        <v>29424</v>
      </c>
      <c r="I127" s="32">
        <v>0</v>
      </c>
      <c r="J127" s="32">
        <f t="shared" si="53"/>
        <v>0</v>
      </c>
      <c r="K127" s="32">
        <f t="shared" si="54"/>
        <v>0</v>
      </c>
      <c r="L127" s="32">
        <f t="shared" si="51"/>
        <v>0</v>
      </c>
      <c r="M127" s="32">
        <f t="shared" si="55"/>
        <v>0</v>
      </c>
      <c r="N127" s="11">
        <v>50</v>
      </c>
      <c r="O127" s="11">
        <f t="shared" si="48"/>
        <v>20000</v>
      </c>
      <c r="P127" s="11">
        <f t="shared" si="52"/>
        <v>23.56</v>
      </c>
      <c r="Q127" s="11">
        <f t="shared" si="50"/>
        <v>9424</v>
      </c>
      <c r="R127" s="2"/>
    </row>
    <row r="128" s="1" customFormat="1" spans="1:18">
      <c r="A128" s="13"/>
      <c r="B128" s="11" t="s">
        <v>191</v>
      </c>
      <c r="C128" s="12" t="s">
        <v>196</v>
      </c>
      <c r="D128" s="11" t="s">
        <v>22</v>
      </c>
      <c r="E128" s="11">
        <v>32.44</v>
      </c>
      <c r="F128" s="11">
        <v>32.44</v>
      </c>
      <c r="G128" s="11">
        <v>0</v>
      </c>
      <c r="H128" s="11">
        <f t="shared" si="47"/>
        <v>12976</v>
      </c>
      <c r="I128" s="11">
        <v>32.44</v>
      </c>
      <c r="J128" s="11">
        <f>I128*400</f>
        <v>12976</v>
      </c>
      <c r="K128" s="11">
        <v>32.44</v>
      </c>
      <c r="L128" s="32">
        <f t="shared" si="51"/>
        <v>4866</v>
      </c>
      <c r="M128" s="11">
        <f>J128-L128</f>
        <v>8110</v>
      </c>
      <c r="N128" s="11">
        <v>0</v>
      </c>
      <c r="O128" s="11">
        <f t="shared" si="48"/>
        <v>0</v>
      </c>
      <c r="P128" s="11">
        <f t="shared" si="52"/>
        <v>0</v>
      </c>
      <c r="Q128" s="11">
        <f t="shared" si="50"/>
        <v>0</v>
      </c>
      <c r="R128" s="2"/>
    </row>
    <row r="129" s="1" customFormat="1" spans="1:18">
      <c r="A129" s="13"/>
      <c r="B129" s="11" t="s">
        <v>191</v>
      </c>
      <c r="C129" s="12" t="s">
        <v>197</v>
      </c>
      <c r="D129" s="11" t="s">
        <v>22</v>
      </c>
      <c r="E129" s="11">
        <v>66.3</v>
      </c>
      <c r="F129" s="11">
        <v>43.8</v>
      </c>
      <c r="G129" s="11">
        <v>22.5</v>
      </c>
      <c r="H129" s="11">
        <f t="shared" si="47"/>
        <v>17520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11">
        <v>0</v>
      </c>
      <c r="O129" s="11">
        <f t="shared" si="48"/>
        <v>0</v>
      </c>
      <c r="P129" s="11">
        <f t="shared" si="52"/>
        <v>43.8</v>
      </c>
      <c r="Q129" s="11">
        <f t="shared" si="50"/>
        <v>17520</v>
      </c>
      <c r="R129" s="2"/>
    </row>
    <row r="130" s="1" customFormat="1" ht="25.8" spans="1:18">
      <c r="A130" s="13"/>
      <c r="B130" s="27" t="s">
        <v>198</v>
      </c>
      <c r="C130" s="46" t="s">
        <v>199</v>
      </c>
      <c r="D130" s="27" t="s">
        <v>91</v>
      </c>
      <c r="E130" s="11">
        <v>467.92</v>
      </c>
      <c r="F130" s="11">
        <v>467.92</v>
      </c>
      <c r="G130" s="11">
        <v>0</v>
      </c>
      <c r="H130" s="11">
        <f t="shared" si="47"/>
        <v>187168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11">
        <v>0</v>
      </c>
      <c r="O130" s="11">
        <f t="shared" si="48"/>
        <v>0</v>
      </c>
      <c r="P130" s="11">
        <f t="shared" si="52"/>
        <v>467.92</v>
      </c>
      <c r="Q130" s="11">
        <f t="shared" si="50"/>
        <v>187168</v>
      </c>
      <c r="R130" s="2"/>
    </row>
    <row r="131" s="1" customFormat="1" ht="25.8" spans="1:18">
      <c r="A131" s="13"/>
      <c r="B131" s="27" t="s">
        <v>198</v>
      </c>
      <c r="C131" s="46" t="s">
        <v>200</v>
      </c>
      <c r="D131" s="27" t="s">
        <v>91</v>
      </c>
      <c r="E131" s="11">
        <v>2113.19</v>
      </c>
      <c r="F131" s="11">
        <v>2113.19</v>
      </c>
      <c r="G131" s="11">
        <v>0</v>
      </c>
      <c r="H131" s="11">
        <f t="shared" si="47"/>
        <v>845276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11">
        <v>0</v>
      </c>
      <c r="O131" s="11">
        <f t="shared" si="48"/>
        <v>0</v>
      </c>
      <c r="P131" s="11">
        <f t="shared" si="52"/>
        <v>2113.19</v>
      </c>
      <c r="Q131" s="11">
        <f t="shared" si="50"/>
        <v>845276</v>
      </c>
      <c r="R131" s="2"/>
    </row>
    <row r="132" s="1" customFormat="1" spans="1:18">
      <c r="A132" s="13"/>
      <c r="B132" s="27" t="s">
        <v>198</v>
      </c>
      <c r="C132" s="46" t="s">
        <v>201</v>
      </c>
      <c r="D132" s="27" t="s">
        <v>91</v>
      </c>
      <c r="E132" s="11">
        <v>1.4</v>
      </c>
      <c r="F132" s="11">
        <v>1.4</v>
      </c>
      <c r="G132" s="11">
        <v>0</v>
      </c>
      <c r="H132" s="11">
        <f t="shared" si="47"/>
        <v>560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11">
        <v>0</v>
      </c>
      <c r="O132" s="11">
        <f t="shared" si="48"/>
        <v>0</v>
      </c>
      <c r="P132" s="11">
        <f t="shared" si="52"/>
        <v>1.4</v>
      </c>
      <c r="Q132" s="11">
        <f t="shared" si="50"/>
        <v>560</v>
      </c>
      <c r="R132" s="2"/>
    </row>
    <row r="133" s="1" customFormat="1" ht="25.8" spans="1:18">
      <c r="A133" s="13"/>
      <c r="B133" s="11" t="s">
        <v>198</v>
      </c>
      <c r="C133" s="12" t="s">
        <v>199</v>
      </c>
      <c r="D133" s="11" t="s">
        <v>22</v>
      </c>
      <c r="E133" s="11">
        <v>22.81</v>
      </c>
      <c r="F133" s="11">
        <v>22.81</v>
      </c>
      <c r="G133" s="11">
        <v>0</v>
      </c>
      <c r="H133" s="11">
        <f t="shared" si="47"/>
        <v>9124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48"/>
        <v>0</v>
      </c>
      <c r="P133" s="11">
        <f t="shared" si="52"/>
        <v>22.81</v>
      </c>
      <c r="Q133" s="11">
        <f t="shared" si="50"/>
        <v>9124</v>
      </c>
      <c r="R133" s="2"/>
    </row>
    <row r="134" s="1" customFormat="1" ht="25.8" spans="1:18">
      <c r="A134" s="13"/>
      <c r="B134" s="11" t="s">
        <v>198</v>
      </c>
      <c r="C134" s="12" t="s">
        <v>200</v>
      </c>
      <c r="D134" s="11" t="s">
        <v>22</v>
      </c>
      <c r="E134" s="32">
        <v>181.56</v>
      </c>
      <c r="F134" s="32">
        <v>181.56</v>
      </c>
      <c r="G134" s="32">
        <v>0</v>
      </c>
      <c r="H134" s="32">
        <f t="shared" si="47"/>
        <v>72624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11">
        <v>181.56</v>
      </c>
      <c r="O134" s="32">
        <f t="shared" si="48"/>
        <v>72624</v>
      </c>
      <c r="P134" s="11">
        <f t="shared" si="52"/>
        <v>0</v>
      </c>
      <c r="Q134" s="32">
        <f t="shared" si="50"/>
        <v>0</v>
      </c>
      <c r="R134" s="2"/>
    </row>
    <row r="135" s="1" customFormat="1" spans="1:18">
      <c r="A135" s="13"/>
      <c r="B135" s="50" t="s">
        <v>198</v>
      </c>
      <c r="C135" s="51" t="s">
        <v>201</v>
      </c>
      <c r="D135" s="11" t="s">
        <v>22</v>
      </c>
      <c r="E135" s="32">
        <v>0.5</v>
      </c>
      <c r="F135" s="11">
        <v>0.5</v>
      </c>
      <c r="G135" s="11">
        <v>0</v>
      </c>
      <c r="H135" s="32">
        <f t="shared" si="47"/>
        <v>200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32">
        <f t="shared" si="48"/>
        <v>0</v>
      </c>
      <c r="P135" s="11">
        <f t="shared" si="52"/>
        <v>0.5</v>
      </c>
      <c r="Q135" s="11">
        <f t="shared" si="50"/>
        <v>200</v>
      </c>
      <c r="R135" s="2"/>
    </row>
    <row r="136" s="1" customFormat="1" spans="1:18">
      <c r="A136" s="14"/>
      <c r="B136" s="15" t="s">
        <v>51</v>
      </c>
      <c r="C136" s="16"/>
      <c r="D136" s="15"/>
      <c r="E136" s="49">
        <f>SUM(E104:E135)</f>
        <v>5183.35</v>
      </c>
      <c r="F136" s="49">
        <f>SUM(F104:F135)</f>
        <v>5127.81</v>
      </c>
      <c r="G136" s="49">
        <f>SUM(G104:G135)</f>
        <v>55.54</v>
      </c>
      <c r="H136" s="49">
        <f>SUM(H104:H135)</f>
        <v>2051124</v>
      </c>
      <c r="I136" s="49">
        <f t="shared" ref="I136:Q136" si="56">SUM(I104:I135)</f>
        <v>293.48</v>
      </c>
      <c r="J136" s="49">
        <f t="shared" si="56"/>
        <v>117392</v>
      </c>
      <c r="K136" s="49">
        <f t="shared" si="56"/>
        <v>317.8</v>
      </c>
      <c r="L136" s="49">
        <f t="shared" si="56"/>
        <v>47670</v>
      </c>
      <c r="M136" s="49">
        <f t="shared" si="56"/>
        <v>69722</v>
      </c>
      <c r="N136" s="49">
        <f t="shared" si="56"/>
        <v>731.85</v>
      </c>
      <c r="O136" s="49">
        <f t="shared" si="56"/>
        <v>292740</v>
      </c>
      <c r="P136" s="49">
        <f t="shared" si="56"/>
        <v>4102.48</v>
      </c>
      <c r="Q136" s="49">
        <f t="shared" si="56"/>
        <v>1640992</v>
      </c>
      <c r="R136" s="2"/>
    </row>
    <row r="137" s="1" customFormat="1" spans="1:18">
      <c r="A137" s="10" t="s">
        <v>202</v>
      </c>
      <c r="B137" s="11" t="s">
        <v>203</v>
      </c>
      <c r="C137" s="12" t="s">
        <v>204</v>
      </c>
      <c r="D137" s="11" t="s">
        <v>22</v>
      </c>
      <c r="E137" s="11">
        <v>207.8</v>
      </c>
      <c r="F137" s="11">
        <v>207.8</v>
      </c>
      <c r="G137" s="11">
        <v>0</v>
      </c>
      <c r="H137" s="11">
        <f t="shared" ref="H137:H149" si="57">F137*400</f>
        <v>83120</v>
      </c>
      <c r="I137" s="11">
        <v>60</v>
      </c>
      <c r="J137" s="11">
        <f t="shared" ref="J137:J149" si="58">I137*400</f>
        <v>24000</v>
      </c>
      <c r="K137" s="11">
        <v>60</v>
      </c>
      <c r="L137" s="11">
        <f>K137*150</f>
        <v>9000</v>
      </c>
      <c r="M137" s="11">
        <f t="shared" ref="M137:M149" si="59">J137-L137</f>
        <v>15000</v>
      </c>
      <c r="N137" s="11">
        <v>147.8</v>
      </c>
      <c r="O137" s="11">
        <f t="shared" ref="O137:O149" si="60">N137*400</f>
        <v>59120</v>
      </c>
      <c r="P137" s="11">
        <f t="shared" ref="P137:P149" si="61">F137-I137-N137</f>
        <v>0</v>
      </c>
      <c r="Q137" s="65">
        <f t="shared" ref="Q137:Q149" si="62">P137*400</f>
        <v>0</v>
      </c>
      <c r="R137" s="2"/>
    </row>
    <row r="138" s="2" customFormat="1" spans="1:17">
      <c r="A138" s="13"/>
      <c r="B138" s="27" t="s">
        <v>205</v>
      </c>
      <c r="C138" s="46" t="s">
        <v>206</v>
      </c>
      <c r="D138" s="27" t="s">
        <v>91</v>
      </c>
      <c r="E138" s="11">
        <v>40</v>
      </c>
      <c r="F138" s="11">
        <v>40</v>
      </c>
      <c r="G138" s="11">
        <v>0</v>
      </c>
      <c r="H138" s="11">
        <f t="shared" si="57"/>
        <v>16000</v>
      </c>
      <c r="I138" s="11">
        <v>0</v>
      </c>
      <c r="J138" s="11">
        <f t="shared" si="58"/>
        <v>0</v>
      </c>
      <c r="K138" s="11">
        <v>0</v>
      </c>
      <c r="L138" s="11">
        <f t="shared" ref="L137:L149" si="63">I138*150</f>
        <v>0</v>
      </c>
      <c r="M138" s="11">
        <f t="shared" si="59"/>
        <v>0</v>
      </c>
      <c r="N138" s="11">
        <v>0</v>
      </c>
      <c r="O138" s="11">
        <f t="shared" si="60"/>
        <v>0</v>
      </c>
      <c r="P138" s="11">
        <f t="shared" si="61"/>
        <v>40</v>
      </c>
      <c r="Q138" s="65">
        <f t="shared" si="62"/>
        <v>16000</v>
      </c>
    </row>
    <row r="139" s="1" customFormat="1" spans="1:18">
      <c r="A139" s="13"/>
      <c r="B139" s="11" t="s">
        <v>207</v>
      </c>
      <c r="C139" s="12" t="s">
        <v>208</v>
      </c>
      <c r="D139" s="11" t="s">
        <v>22</v>
      </c>
      <c r="E139" s="11">
        <v>103.9</v>
      </c>
      <c r="F139" s="11">
        <v>103.9</v>
      </c>
      <c r="G139" s="11">
        <v>0</v>
      </c>
      <c r="H139" s="11">
        <f t="shared" si="57"/>
        <v>41560</v>
      </c>
      <c r="I139" s="11">
        <v>60</v>
      </c>
      <c r="J139" s="11">
        <f t="shared" si="58"/>
        <v>24000</v>
      </c>
      <c r="K139" s="11">
        <v>60</v>
      </c>
      <c r="L139" s="11">
        <f t="shared" si="63"/>
        <v>9000</v>
      </c>
      <c r="M139" s="11">
        <f t="shared" si="59"/>
        <v>15000</v>
      </c>
      <c r="N139" s="11">
        <v>0</v>
      </c>
      <c r="O139" s="11">
        <f t="shared" si="60"/>
        <v>0</v>
      </c>
      <c r="P139" s="11">
        <f t="shared" si="61"/>
        <v>43.9</v>
      </c>
      <c r="Q139" s="65">
        <f t="shared" si="62"/>
        <v>17560</v>
      </c>
      <c r="R139" s="2"/>
    </row>
    <row r="140" s="1" customFormat="1" spans="1:18">
      <c r="A140" s="13"/>
      <c r="B140" s="11" t="s">
        <v>209</v>
      </c>
      <c r="C140" s="12" t="s">
        <v>210</v>
      </c>
      <c r="D140" s="11" t="s">
        <v>22</v>
      </c>
      <c r="E140" s="11">
        <v>145.62</v>
      </c>
      <c r="F140" s="11">
        <v>107.13</v>
      </c>
      <c r="G140" s="11">
        <v>38.49</v>
      </c>
      <c r="H140" s="11">
        <f t="shared" si="57"/>
        <v>42852</v>
      </c>
      <c r="I140" s="11">
        <v>50</v>
      </c>
      <c r="J140" s="11">
        <f t="shared" si="58"/>
        <v>20000</v>
      </c>
      <c r="K140" s="11">
        <v>50</v>
      </c>
      <c r="L140" s="11">
        <f t="shared" si="63"/>
        <v>7500</v>
      </c>
      <c r="M140" s="11">
        <f t="shared" si="59"/>
        <v>12500</v>
      </c>
      <c r="N140" s="11">
        <v>0</v>
      </c>
      <c r="O140" s="11">
        <f t="shared" si="60"/>
        <v>0</v>
      </c>
      <c r="P140" s="11">
        <f t="shared" si="61"/>
        <v>57.13</v>
      </c>
      <c r="Q140" s="65">
        <f t="shared" si="62"/>
        <v>22852</v>
      </c>
      <c r="R140" s="2"/>
    </row>
    <row r="141" s="2" customFormat="1" spans="1:17">
      <c r="A141" s="13"/>
      <c r="B141" s="27" t="s">
        <v>209</v>
      </c>
      <c r="C141" s="46" t="s">
        <v>211</v>
      </c>
      <c r="D141" s="27" t="s">
        <v>91</v>
      </c>
      <c r="E141" s="11">
        <v>215.64</v>
      </c>
      <c r="F141" s="11">
        <v>215.64</v>
      </c>
      <c r="G141" s="11">
        <v>0</v>
      </c>
      <c r="H141" s="11">
        <f t="shared" si="57"/>
        <v>86256</v>
      </c>
      <c r="I141" s="11">
        <v>0</v>
      </c>
      <c r="J141" s="11">
        <f t="shared" si="58"/>
        <v>0</v>
      </c>
      <c r="K141" s="11">
        <v>0</v>
      </c>
      <c r="L141" s="11">
        <f t="shared" si="63"/>
        <v>0</v>
      </c>
      <c r="M141" s="11">
        <f t="shared" si="59"/>
        <v>0</v>
      </c>
      <c r="N141" s="11">
        <v>0</v>
      </c>
      <c r="O141" s="11">
        <f t="shared" si="60"/>
        <v>0</v>
      </c>
      <c r="P141" s="11">
        <f t="shared" si="61"/>
        <v>215.64</v>
      </c>
      <c r="Q141" s="65">
        <f t="shared" si="62"/>
        <v>86256</v>
      </c>
    </row>
    <row r="142" s="1" customFormat="1" spans="1:18">
      <c r="A142" s="13"/>
      <c r="B142" s="11" t="s">
        <v>209</v>
      </c>
      <c r="C142" s="12" t="s">
        <v>212</v>
      </c>
      <c r="D142" s="11" t="s">
        <v>22</v>
      </c>
      <c r="E142" s="11">
        <v>14.91</v>
      </c>
      <c r="F142" s="11">
        <v>14.91</v>
      </c>
      <c r="G142" s="11">
        <v>0</v>
      </c>
      <c r="H142" s="11">
        <f t="shared" si="57"/>
        <v>5964</v>
      </c>
      <c r="I142" s="11">
        <v>0</v>
      </c>
      <c r="J142" s="11">
        <f t="shared" si="58"/>
        <v>0</v>
      </c>
      <c r="K142" s="11">
        <v>0</v>
      </c>
      <c r="L142" s="11">
        <f t="shared" si="63"/>
        <v>0</v>
      </c>
      <c r="M142" s="11">
        <f t="shared" si="59"/>
        <v>0</v>
      </c>
      <c r="N142" s="11">
        <v>0</v>
      </c>
      <c r="O142" s="11">
        <f t="shared" si="60"/>
        <v>0</v>
      </c>
      <c r="P142" s="11">
        <f t="shared" si="61"/>
        <v>14.91</v>
      </c>
      <c r="Q142" s="65">
        <f t="shared" si="62"/>
        <v>5964</v>
      </c>
      <c r="R142" s="2"/>
    </row>
    <row r="143" s="1" customFormat="1" spans="1:18">
      <c r="A143" s="13"/>
      <c r="B143" s="11" t="s">
        <v>209</v>
      </c>
      <c r="C143" s="12" t="s">
        <v>213</v>
      </c>
      <c r="D143" s="11" t="s">
        <v>22</v>
      </c>
      <c r="E143" s="11">
        <v>136.47</v>
      </c>
      <c r="F143" s="11">
        <v>136.47</v>
      </c>
      <c r="G143" s="11">
        <v>0</v>
      </c>
      <c r="H143" s="11">
        <f t="shared" si="57"/>
        <v>54588</v>
      </c>
      <c r="I143" s="11">
        <v>110</v>
      </c>
      <c r="J143" s="11">
        <f t="shared" si="58"/>
        <v>44000</v>
      </c>
      <c r="K143" s="11">
        <v>110</v>
      </c>
      <c r="L143" s="11">
        <f t="shared" si="63"/>
        <v>16500</v>
      </c>
      <c r="M143" s="11">
        <f t="shared" si="59"/>
        <v>27500</v>
      </c>
      <c r="N143" s="11">
        <v>0</v>
      </c>
      <c r="O143" s="11">
        <f t="shared" si="60"/>
        <v>0</v>
      </c>
      <c r="P143" s="11">
        <f t="shared" si="61"/>
        <v>26.47</v>
      </c>
      <c r="Q143" s="65">
        <f t="shared" si="62"/>
        <v>10588</v>
      </c>
      <c r="R143" s="2"/>
    </row>
    <row r="144" s="1" customFormat="1" spans="1:18">
      <c r="A144" s="13"/>
      <c r="B144" s="11" t="s">
        <v>214</v>
      </c>
      <c r="C144" s="12" t="s">
        <v>215</v>
      </c>
      <c r="D144" s="11" t="s">
        <v>22</v>
      </c>
      <c r="E144" s="11">
        <v>169.64</v>
      </c>
      <c r="F144" s="11">
        <v>127.59</v>
      </c>
      <c r="G144" s="11">
        <v>42.05</v>
      </c>
      <c r="H144" s="11">
        <f t="shared" si="57"/>
        <v>51036</v>
      </c>
      <c r="I144" s="11">
        <v>0</v>
      </c>
      <c r="J144" s="11">
        <f t="shared" si="58"/>
        <v>0</v>
      </c>
      <c r="K144" s="11">
        <v>0</v>
      </c>
      <c r="L144" s="11">
        <f t="shared" si="63"/>
        <v>0</v>
      </c>
      <c r="M144" s="11">
        <f t="shared" si="59"/>
        <v>0</v>
      </c>
      <c r="N144" s="11">
        <v>127.59</v>
      </c>
      <c r="O144" s="11">
        <f t="shared" si="60"/>
        <v>51036</v>
      </c>
      <c r="P144" s="11">
        <f t="shared" si="61"/>
        <v>0</v>
      </c>
      <c r="Q144" s="65">
        <f t="shared" si="62"/>
        <v>0</v>
      </c>
      <c r="R144" s="2"/>
    </row>
    <row r="145" s="1" customFormat="1" spans="1:18">
      <c r="A145" s="13"/>
      <c r="B145" s="11" t="s">
        <v>214</v>
      </c>
      <c r="C145" s="12" t="s">
        <v>216</v>
      </c>
      <c r="D145" s="11" t="s">
        <v>22</v>
      </c>
      <c r="E145" s="11">
        <v>214.92</v>
      </c>
      <c r="F145" s="11">
        <v>214.92</v>
      </c>
      <c r="G145" s="11">
        <v>0</v>
      </c>
      <c r="H145" s="11">
        <f t="shared" si="57"/>
        <v>85968</v>
      </c>
      <c r="I145" s="11">
        <v>100</v>
      </c>
      <c r="J145" s="11">
        <f t="shared" si="58"/>
        <v>40000</v>
      </c>
      <c r="K145" s="11">
        <v>100</v>
      </c>
      <c r="L145" s="11">
        <f t="shared" si="63"/>
        <v>15000</v>
      </c>
      <c r="M145" s="11">
        <f t="shared" si="59"/>
        <v>25000</v>
      </c>
      <c r="N145" s="11">
        <v>114.92</v>
      </c>
      <c r="O145" s="11">
        <f t="shared" si="60"/>
        <v>45968</v>
      </c>
      <c r="P145" s="11">
        <f t="shared" si="61"/>
        <v>0</v>
      </c>
      <c r="Q145" s="65">
        <f t="shared" si="62"/>
        <v>0</v>
      </c>
      <c r="R145" s="2"/>
    </row>
    <row r="146" s="1" customFormat="1" ht="25.8" spans="1:18">
      <c r="A146" s="13"/>
      <c r="B146" s="11" t="s">
        <v>214</v>
      </c>
      <c r="C146" s="12" t="s">
        <v>217</v>
      </c>
      <c r="D146" s="11" t="s">
        <v>22</v>
      </c>
      <c r="E146" s="11">
        <v>20.8</v>
      </c>
      <c r="F146" s="11">
        <v>20.8</v>
      </c>
      <c r="G146" s="11">
        <v>0</v>
      </c>
      <c r="H146" s="11">
        <f t="shared" si="57"/>
        <v>8320</v>
      </c>
      <c r="I146" s="11">
        <v>20.8</v>
      </c>
      <c r="J146" s="11">
        <f t="shared" si="58"/>
        <v>8320</v>
      </c>
      <c r="K146" s="11">
        <v>20.8</v>
      </c>
      <c r="L146" s="11">
        <f t="shared" si="63"/>
        <v>3120</v>
      </c>
      <c r="M146" s="11">
        <f t="shared" si="59"/>
        <v>5200</v>
      </c>
      <c r="N146" s="11">
        <v>0</v>
      </c>
      <c r="O146" s="11">
        <f t="shared" si="60"/>
        <v>0</v>
      </c>
      <c r="P146" s="11">
        <f t="shared" si="61"/>
        <v>0</v>
      </c>
      <c r="Q146" s="65">
        <f t="shared" si="62"/>
        <v>0</v>
      </c>
      <c r="R146" s="2"/>
    </row>
    <row r="147" s="1" customFormat="1" spans="1:18">
      <c r="A147" s="13"/>
      <c r="B147" s="11" t="s">
        <v>214</v>
      </c>
      <c r="C147" s="12" t="s">
        <v>218</v>
      </c>
      <c r="D147" s="11" t="s">
        <v>22</v>
      </c>
      <c r="E147" s="11">
        <v>190.46</v>
      </c>
      <c r="F147" s="11">
        <v>190.46</v>
      </c>
      <c r="G147" s="11">
        <v>0</v>
      </c>
      <c r="H147" s="11">
        <f t="shared" si="57"/>
        <v>76184</v>
      </c>
      <c r="I147" s="11">
        <v>0</v>
      </c>
      <c r="J147" s="11">
        <f t="shared" si="58"/>
        <v>0</v>
      </c>
      <c r="K147" s="11">
        <v>0</v>
      </c>
      <c r="L147" s="11">
        <f t="shared" si="63"/>
        <v>0</v>
      </c>
      <c r="M147" s="11">
        <f t="shared" si="59"/>
        <v>0</v>
      </c>
      <c r="N147" s="11">
        <v>190.46</v>
      </c>
      <c r="O147" s="11">
        <f t="shared" si="60"/>
        <v>76184</v>
      </c>
      <c r="P147" s="11">
        <f t="shared" si="61"/>
        <v>0</v>
      </c>
      <c r="Q147" s="65">
        <f t="shared" si="62"/>
        <v>0</v>
      </c>
      <c r="R147" s="2"/>
    </row>
    <row r="148" s="1" customFormat="1" ht="25.8" spans="1:18">
      <c r="A148" s="13"/>
      <c r="B148" s="11" t="s">
        <v>219</v>
      </c>
      <c r="C148" s="12" t="s">
        <v>220</v>
      </c>
      <c r="D148" s="11" t="s">
        <v>22</v>
      </c>
      <c r="E148" s="11">
        <v>63.9</v>
      </c>
      <c r="F148" s="11">
        <v>63.9</v>
      </c>
      <c r="G148" s="11">
        <v>0</v>
      </c>
      <c r="H148" s="11">
        <f t="shared" si="57"/>
        <v>25560</v>
      </c>
      <c r="I148" s="11">
        <v>0</v>
      </c>
      <c r="J148" s="11">
        <f t="shared" si="58"/>
        <v>0</v>
      </c>
      <c r="K148" s="11">
        <v>0</v>
      </c>
      <c r="L148" s="11">
        <f t="shared" si="63"/>
        <v>0</v>
      </c>
      <c r="M148" s="11">
        <f t="shared" si="59"/>
        <v>0</v>
      </c>
      <c r="N148" s="11">
        <v>63.9</v>
      </c>
      <c r="O148" s="11">
        <f t="shared" si="60"/>
        <v>25560</v>
      </c>
      <c r="P148" s="11">
        <f t="shared" si="61"/>
        <v>0</v>
      </c>
      <c r="Q148" s="65">
        <f t="shared" si="62"/>
        <v>0</v>
      </c>
      <c r="R148" s="2"/>
    </row>
    <row r="149" s="1" customFormat="1" spans="1:18">
      <c r="A149" s="13"/>
      <c r="B149" s="11" t="s">
        <v>221</v>
      </c>
      <c r="C149" s="12" t="s">
        <v>222</v>
      </c>
      <c r="D149" s="11" t="s">
        <v>22</v>
      </c>
      <c r="E149" s="11">
        <v>263.85</v>
      </c>
      <c r="F149" s="11">
        <v>263.85</v>
      </c>
      <c r="G149" s="11">
        <v>0</v>
      </c>
      <c r="H149" s="11">
        <f t="shared" si="57"/>
        <v>105540</v>
      </c>
      <c r="I149" s="11">
        <v>0</v>
      </c>
      <c r="J149" s="11">
        <f t="shared" si="58"/>
        <v>0</v>
      </c>
      <c r="K149" s="11">
        <v>0</v>
      </c>
      <c r="L149" s="11">
        <f t="shared" si="63"/>
        <v>0</v>
      </c>
      <c r="M149" s="11">
        <f t="shared" si="59"/>
        <v>0</v>
      </c>
      <c r="N149" s="11">
        <v>263.85</v>
      </c>
      <c r="O149" s="11">
        <f t="shared" si="60"/>
        <v>105540</v>
      </c>
      <c r="P149" s="11">
        <f t="shared" si="61"/>
        <v>0</v>
      </c>
      <c r="Q149" s="65">
        <f t="shared" si="62"/>
        <v>0</v>
      </c>
      <c r="R149" s="2"/>
    </row>
    <row r="150" spans="1:18">
      <c r="A150" s="52"/>
      <c r="B150" s="53" t="s">
        <v>51</v>
      </c>
      <c r="C150" s="54"/>
      <c r="D150" s="55"/>
      <c r="E150" s="49">
        <f>SUM(E137:E149)</f>
        <v>1787.91</v>
      </c>
      <c r="F150" s="49">
        <f>SUM(F137:F149)</f>
        <v>1707.37</v>
      </c>
      <c r="G150" s="49">
        <f>SUM(G137:G149)</f>
        <v>80.54</v>
      </c>
      <c r="H150" s="49">
        <f>SUM(H137:H149)</f>
        <v>682948</v>
      </c>
      <c r="I150" s="49">
        <f t="shared" ref="I150:Q150" si="64">SUM(I137:I149)</f>
        <v>400.8</v>
      </c>
      <c r="J150" s="49">
        <f t="shared" si="64"/>
        <v>160320</v>
      </c>
      <c r="K150" s="49">
        <f t="shared" si="64"/>
        <v>400.8</v>
      </c>
      <c r="L150" s="49">
        <f t="shared" si="64"/>
        <v>60120</v>
      </c>
      <c r="M150" s="49">
        <f t="shared" si="64"/>
        <v>100200</v>
      </c>
      <c r="N150" s="49">
        <f t="shared" si="64"/>
        <v>908.52</v>
      </c>
      <c r="O150" s="49">
        <f t="shared" si="64"/>
        <v>363408</v>
      </c>
      <c r="P150" s="49">
        <f t="shared" si="64"/>
        <v>398.05</v>
      </c>
      <c r="Q150" s="66">
        <f t="shared" si="64"/>
        <v>159220</v>
      </c>
      <c r="R150" s="2"/>
    </row>
    <row r="151" s="2" customFormat="1" ht="25.8" spans="1:17">
      <c r="A151" s="10" t="s">
        <v>223</v>
      </c>
      <c r="B151" s="27" t="s">
        <v>224</v>
      </c>
      <c r="C151" s="46" t="s">
        <v>225</v>
      </c>
      <c r="D151" s="27" t="s">
        <v>91</v>
      </c>
      <c r="E151" s="11">
        <v>60</v>
      </c>
      <c r="F151" s="11">
        <v>60</v>
      </c>
      <c r="G151" s="11">
        <v>0</v>
      </c>
      <c r="H151" s="11">
        <f t="shared" ref="H149:H166" si="65">F151*400</f>
        <v>24000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ref="O149:O166" si="66">N151*400</f>
        <v>0</v>
      </c>
      <c r="P151" s="11">
        <f t="shared" ref="P149:P166" si="67">F151-I151-N151</f>
        <v>60</v>
      </c>
      <c r="Q151" s="11">
        <f t="shared" ref="Q149:Q166" si="68">P151*400</f>
        <v>24000</v>
      </c>
    </row>
    <row r="152" s="1" customFormat="1" ht="25.8" spans="1:18">
      <c r="A152" s="13"/>
      <c r="B152" s="11" t="s">
        <v>224</v>
      </c>
      <c r="C152" s="12" t="s">
        <v>225</v>
      </c>
      <c r="D152" s="11" t="s">
        <v>22</v>
      </c>
      <c r="E152" s="11">
        <v>90</v>
      </c>
      <c r="F152" s="11">
        <v>65.26</v>
      </c>
      <c r="G152" s="11">
        <v>24.74</v>
      </c>
      <c r="H152" s="11">
        <f t="shared" si="65"/>
        <v>26104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65.26</v>
      </c>
      <c r="O152" s="11">
        <f t="shared" si="66"/>
        <v>26104</v>
      </c>
      <c r="P152" s="11">
        <f t="shared" si="67"/>
        <v>0</v>
      </c>
      <c r="Q152" s="11">
        <f t="shared" si="68"/>
        <v>0</v>
      </c>
      <c r="R152" s="2"/>
    </row>
    <row r="153" s="2" customFormat="1" ht="25.8" spans="1:17">
      <c r="A153" s="13"/>
      <c r="B153" s="27" t="s">
        <v>226</v>
      </c>
      <c r="C153" s="46" t="s">
        <v>227</v>
      </c>
      <c r="D153" s="27" t="s">
        <v>91</v>
      </c>
      <c r="E153" s="11">
        <v>150</v>
      </c>
      <c r="F153" s="11">
        <v>120.89</v>
      </c>
      <c r="G153" s="11">
        <v>29.11</v>
      </c>
      <c r="H153" s="11">
        <f t="shared" si="65"/>
        <v>48356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66"/>
        <v>0</v>
      </c>
      <c r="P153" s="11">
        <f t="shared" si="67"/>
        <v>120.89</v>
      </c>
      <c r="Q153" s="11">
        <f t="shared" si="68"/>
        <v>48356</v>
      </c>
    </row>
    <row r="154" s="2" customFormat="1" ht="25.8" spans="1:17">
      <c r="A154" s="13"/>
      <c r="B154" s="27" t="s">
        <v>228</v>
      </c>
      <c r="C154" s="46" t="s">
        <v>229</v>
      </c>
      <c r="D154" s="27" t="s">
        <v>91</v>
      </c>
      <c r="E154" s="11">
        <v>36.5</v>
      </c>
      <c r="F154" s="11">
        <v>30.25</v>
      </c>
      <c r="G154" s="11">
        <v>6.25</v>
      </c>
      <c r="H154" s="11">
        <f t="shared" si="65"/>
        <v>12100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66"/>
        <v>0</v>
      </c>
      <c r="P154" s="11">
        <f t="shared" si="67"/>
        <v>30.25</v>
      </c>
      <c r="Q154" s="11">
        <f t="shared" si="68"/>
        <v>12100</v>
      </c>
    </row>
    <row r="155" s="1" customFormat="1" ht="25.8" spans="1:18">
      <c r="A155" s="13"/>
      <c r="B155" s="11" t="s">
        <v>228</v>
      </c>
      <c r="C155" s="12" t="s">
        <v>229</v>
      </c>
      <c r="D155" s="11" t="s">
        <v>22</v>
      </c>
      <c r="E155" s="11">
        <v>56.63</v>
      </c>
      <c r="F155" s="11">
        <v>36.36</v>
      </c>
      <c r="G155" s="11">
        <v>20.27</v>
      </c>
      <c r="H155" s="11">
        <f t="shared" si="65"/>
        <v>14544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36.36</v>
      </c>
      <c r="O155" s="11">
        <f t="shared" si="66"/>
        <v>14544</v>
      </c>
      <c r="P155" s="11">
        <f t="shared" si="67"/>
        <v>0</v>
      </c>
      <c r="Q155" s="11">
        <f t="shared" si="68"/>
        <v>0</v>
      </c>
      <c r="R155" s="2"/>
    </row>
    <row r="156" s="2" customFormat="1" ht="25.8" spans="1:17">
      <c r="A156" s="13"/>
      <c r="B156" s="27" t="s">
        <v>230</v>
      </c>
      <c r="C156" s="46" t="s">
        <v>231</v>
      </c>
      <c r="D156" s="27" t="s">
        <v>91</v>
      </c>
      <c r="E156" s="11">
        <v>120</v>
      </c>
      <c r="F156" s="11">
        <v>80.07</v>
      </c>
      <c r="G156" s="11">
        <v>39.93</v>
      </c>
      <c r="H156" s="11">
        <f t="shared" si="65"/>
        <v>32028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66"/>
        <v>0</v>
      </c>
      <c r="P156" s="11">
        <f t="shared" si="67"/>
        <v>80.07</v>
      </c>
      <c r="Q156" s="11">
        <f t="shared" si="68"/>
        <v>32028</v>
      </c>
    </row>
    <row r="157" s="1" customFormat="1" ht="25.8" spans="1:18">
      <c r="A157" s="13"/>
      <c r="B157" s="11" t="s">
        <v>232</v>
      </c>
      <c r="C157" s="12" t="s">
        <v>233</v>
      </c>
      <c r="D157" s="11" t="s">
        <v>22</v>
      </c>
      <c r="E157" s="11">
        <v>359</v>
      </c>
      <c r="F157" s="11">
        <v>359</v>
      </c>
      <c r="G157" s="11">
        <v>0</v>
      </c>
      <c r="H157" s="11">
        <f t="shared" si="65"/>
        <v>143600</v>
      </c>
      <c r="I157" s="32">
        <v>150</v>
      </c>
      <c r="J157" s="11">
        <f t="shared" ref="J157:J161" si="69">I157*400</f>
        <v>60000</v>
      </c>
      <c r="K157" s="11">
        <v>150</v>
      </c>
      <c r="L157" s="11">
        <f t="shared" ref="L157:L161" si="70">I157*150</f>
        <v>22500</v>
      </c>
      <c r="M157" s="11">
        <f t="shared" ref="M157:M161" si="71">J157-L157</f>
        <v>37500</v>
      </c>
      <c r="N157" s="11">
        <v>209</v>
      </c>
      <c r="O157" s="11">
        <f t="shared" si="66"/>
        <v>83600</v>
      </c>
      <c r="P157" s="11">
        <f t="shared" si="67"/>
        <v>0</v>
      </c>
      <c r="Q157" s="11">
        <f t="shared" si="68"/>
        <v>0</v>
      </c>
      <c r="R157" s="2"/>
    </row>
    <row r="158" s="2" customFormat="1" ht="25.8" spans="1:17">
      <c r="A158" s="13"/>
      <c r="B158" s="27" t="s">
        <v>234</v>
      </c>
      <c r="C158" s="46" t="s">
        <v>235</v>
      </c>
      <c r="D158" s="27" t="s">
        <v>91</v>
      </c>
      <c r="E158" s="11">
        <v>50</v>
      </c>
      <c r="F158" s="11">
        <v>50</v>
      </c>
      <c r="G158" s="11">
        <v>0</v>
      </c>
      <c r="H158" s="11">
        <f t="shared" si="65"/>
        <v>20000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66"/>
        <v>0</v>
      </c>
      <c r="P158" s="11">
        <f t="shared" si="67"/>
        <v>50</v>
      </c>
      <c r="Q158" s="11">
        <f t="shared" si="68"/>
        <v>20000</v>
      </c>
    </row>
    <row r="159" s="1" customFormat="1" ht="25.8" spans="1:18">
      <c r="A159" s="13"/>
      <c r="B159" s="11" t="s">
        <v>236</v>
      </c>
      <c r="C159" s="12" t="s">
        <v>237</v>
      </c>
      <c r="D159" s="11" t="s">
        <v>22</v>
      </c>
      <c r="E159" s="11">
        <v>441</v>
      </c>
      <c r="F159" s="11">
        <v>374.59</v>
      </c>
      <c r="G159" s="11">
        <v>66.41</v>
      </c>
      <c r="H159" s="11">
        <f t="shared" si="65"/>
        <v>149836</v>
      </c>
      <c r="I159" s="11">
        <v>200</v>
      </c>
      <c r="J159" s="11">
        <f t="shared" si="69"/>
        <v>80000</v>
      </c>
      <c r="K159" s="11">
        <v>200</v>
      </c>
      <c r="L159" s="11">
        <f t="shared" si="70"/>
        <v>30000</v>
      </c>
      <c r="M159" s="11">
        <f t="shared" si="71"/>
        <v>50000</v>
      </c>
      <c r="N159" s="11">
        <v>174.59</v>
      </c>
      <c r="O159" s="11">
        <f t="shared" si="66"/>
        <v>69836</v>
      </c>
      <c r="P159" s="11">
        <f t="shared" si="67"/>
        <v>0</v>
      </c>
      <c r="Q159" s="11">
        <f t="shared" si="68"/>
        <v>0</v>
      </c>
      <c r="R159" s="2"/>
    </row>
    <row r="160" s="1" customFormat="1" ht="25.8" spans="1:18">
      <c r="A160" s="13"/>
      <c r="B160" s="11" t="s">
        <v>238</v>
      </c>
      <c r="C160" s="12" t="s">
        <v>239</v>
      </c>
      <c r="D160" s="11" t="s">
        <v>22</v>
      </c>
      <c r="E160" s="11">
        <v>251</v>
      </c>
      <c r="F160" s="11">
        <v>234.18</v>
      </c>
      <c r="G160" s="11">
        <v>16.82</v>
      </c>
      <c r="H160" s="11">
        <f t="shared" si="65"/>
        <v>93672</v>
      </c>
      <c r="I160" s="11">
        <v>100</v>
      </c>
      <c r="J160" s="11">
        <f t="shared" si="69"/>
        <v>40000</v>
      </c>
      <c r="K160" s="11">
        <v>100</v>
      </c>
      <c r="L160" s="11">
        <f t="shared" si="70"/>
        <v>15000</v>
      </c>
      <c r="M160" s="11">
        <f t="shared" si="71"/>
        <v>25000</v>
      </c>
      <c r="N160" s="11">
        <v>134.18</v>
      </c>
      <c r="O160" s="11">
        <f t="shared" si="66"/>
        <v>53672</v>
      </c>
      <c r="P160" s="11">
        <f t="shared" si="67"/>
        <v>0</v>
      </c>
      <c r="Q160" s="11">
        <f t="shared" si="68"/>
        <v>0</v>
      </c>
      <c r="R160" s="2"/>
    </row>
    <row r="161" s="1" customFormat="1" ht="25.8" spans="1:18">
      <c r="A161" s="13"/>
      <c r="B161" s="11" t="s">
        <v>240</v>
      </c>
      <c r="C161" s="12" t="s">
        <v>241</v>
      </c>
      <c r="D161" s="11" t="s">
        <v>22</v>
      </c>
      <c r="E161" s="11">
        <v>70</v>
      </c>
      <c r="F161" s="11">
        <v>24.74</v>
      </c>
      <c r="G161" s="11">
        <v>45.26</v>
      </c>
      <c r="H161" s="11">
        <f t="shared" si="65"/>
        <v>9896</v>
      </c>
      <c r="I161" s="32">
        <v>0</v>
      </c>
      <c r="J161" s="11">
        <f t="shared" si="69"/>
        <v>0</v>
      </c>
      <c r="K161" s="11">
        <v>0</v>
      </c>
      <c r="L161" s="11">
        <f t="shared" si="70"/>
        <v>0</v>
      </c>
      <c r="M161" s="11">
        <f t="shared" si="71"/>
        <v>0</v>
      </c>
      <c r="N161" s="11">
        <v>0</v>
      </c>
      <c r="O161" s="11">
        <f t="shared" si="66"/>
        <v>0</v>
      </c>
      <c r="P161" s="11">
        <f t="shared" si="67"/>
        <v>24.74</v>
      </c>
      <c r="Q161" s="11">
        <f t="shared" si="68"/>
        <v>9896</v>
      </c>
      <c r="R161" s="2"/>
    </row>
    <row r="162" s="2" customFormat="1" ht="25.8" spans="1:17">
      <c r="A162" s="13"/>
      <c r="B162" s="27" t="s">
        <v>242</v>
      </c>
      <c r="C162" s="46" t="s">
        <v>243</v>
      </c>
      <c r="D162" s="27" t="s">
        <v>91</v>
      </c>
      <c r="E162" s="11">
        <v>200</v>
      </c>
      <c r="F162" s="11">
        <v>200</v>
      </c>
      <c r="G162" s="11">
        <v>0</v>
      </c>
      <c r="H162" s="11">
        <f t="shared" si="65"/>
        <v>80000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66"/>
        <v>0</v>
      </c>
      <c r="P162" s="11">
        <f t="shared" si="67"/>
        <v>200</v>
      </c>
      <c r="Q162" s="11">
        <f t="shared" si="68"/>
        <v>80000</v>
      </c>
    </row>
    <row r="163" s="2" customFormat="1" ht="25.8" spans="1:17">
      <c r="A163" s="13"/>
      <c r="B163" s="27" t="s">
        <v>244</v>
      </c>
      <c r="C163" s="46" t="s">
        <v>245</v>
      </c>
      <c r="D163" s="27" t="s">
        <v>91</v>
      </c>
      <c r="E163" s="11">
        <v>199.75</v>
      </c>
      <c r="F163" s="11">
        <v>0</v>
      </c>
      <c r="G163" s="11">
        <v>199.75</v>
      </c>
      <c r="H163" s="11">
        <f t="shared" si="65"/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66"/>
        <v>0</v>
      </c>
      <c r="P163" s="11">
        <f t="shared" si="67"/>
        <v>0</v>
      </c>
      <c r="Q163" s="11">
        <f t="shared" si="68"/>
        <v>0</v>
      </c>
    </row>
    <row r="164" s="1" customFormat="1" ht="25.8" spans="1:18">
      <c r="A164" s="13"/>
      <c r="B164" s="11" t="s">
        <v>244</v>
      </c>
      <c r="C164" s="12" t="s">
        <v>245</v>
      </c>
      <c r="D164" s="11" t="s">
        <v>22</v>
      </c>
      <c r="E164" s="11">
        <v>200</v>
      </c>
      <c r="F164" s="11">
        <v>200</v>
      </c>
      <c r="G164" s="11">
        <v>0</v>
      </c>
      <c r="H164" s="11">
        <f t="shared" si="65"/>
        <v>80000</v>
      </c>
      <c r="I164" s="11">
        <v>100</v>
      </c>
      <c r="J164" s="11">
        <f>I164*400</f>
        <v>40000</v>
      </c>
      <c r="K164" s="11">
        <v>100</v>
      </c>
      <c r="L164" s="11">
        <f>I164*150</f>
        <v>15000</v>
      </c>
      <c r="M164" s="11">
        <f>J164-L164</f>
        <v>25000</v>
      </c>
      <c r="N164" s="11">
        <v>100</v>
      </c>
      <c r="O164" s="11">
        <f t="shared" si="66"/>
        <v>40000</v>
      </c>
      <c r="P164" s="11">
        <f t="shared" si="67"/>
        <v>0</v>
      </c>
      <c r="Q164" s="11">
        <f t="shared" si="68"/>
        <v>0</v>
      </c>
      <c r="R164" s="2"/>
    </row>
    <row r="165" s="2" customFormat="1" ht="25.8" spans="1:17">
      <c r="A165" s="13"/>
      <c r="B165" s="27" t="s">
        <v>246</v>
      </c>
      <c r="C165" s="46" t="s">
        <v>247</v>
      </c>
      <c r="D165" s="27" t="s">
        <v>91</v>
      </c>
      <c r="E165" s="11">
        <v>150</v>
      </c>
      <c r="F165" s="11">
        <v>68.29</v>
      </c>
      <c r="G165" s="11">
        <v>81.71</v>
      </c>
      <c r="H165" s="11">
        <f t="shared" si="65"/>
        <v>27316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66"/>
        <v>0</v>
      </c>
      <c r="P165" s="11">
        <f t="shared" si="67"/>
        <v>68.29</v>
      </c>
      <c r="Q165" s="11">
        <f t="shared" si="68"/>
        <v>27316</v>
      </c>
    </row>
    <row r="166" s="1" customFormat="1" ht="25.8" spans="1:18">
      <c r="A166" s="13"/>
      <c r="B166" s="11" t="s">
        <v>246</v>
      </c>
      <c r="C166" s="12" t="s">
        <v>247</v>
      </c>
      <c r="D166" s="11" t="s">
        <v>22</v>
      </c>
      <c r="E166" s="11">
        <v>176</v>
      </c>
      <c r="F166" s="11">
        <v>4.78</v>
      </c>
      <c r="G166" s="11">
        <v>171.22</v>
      </c>
      <c r="H166" s="11">
        <f t="shared" si="65"/>
        <v>1912</v>
      </c>
      <c r="I166" s="11">
        <v>0</v>
      </c>
      <c r="J166" s="11">
        <f>I166*400</f>
        <v>0</v>
      </c>
      <c r="K166" s="11">
        <v>0</v>
      </c>
      <c r="L166" s="11">
        <f>I166*150</f>
        <v>0</v>
      </c>
      <c r="M166" s="11">
        <f>J166-L166</f>
        <v>0</v>
      </c>
      <c r="N166" s="11">
        <v>0</v>
      </c>
      <c r="O166" s="11">
        <f t="shared" si="66"/>
        <v>0</v>
      </c>
      <c r="P166" s="11">
        <f t="shared" si="67"/>
        <v>4.78</v>
      </c>
      <c r="Q166" s="11">
        <f t="shared" si="68"/>
        <v>1912</v>
      </c>
      <c r="R166" s="2"/>
    </row>
    <row r="167" s="1" customFormat="1" spans="1:18">
      <c r="A167" s="14"/>
      <c r="B167" s="15" t="s">
        <v>51</v>
      </c>
      <c r="C167" s="16"/>
      <c r="D167" s="15"/>
      <c r="E167" s="17">
        <f>SUM(E151:E166)</f>
        <v>2609.88</v>
      </c>
      <c r="F167" s="17">
        <f>SUM(F151:F166)</f>
        <v>1908.41</v>
      </c>
      <c r="G167" s="17">
        <f>SUM(G151:G166)</f>
        <v>701.47</v>
      </c>
      <c r="H167" s="17">
        <f>SUM(H151:H166)</f>
        <v>763364</v>
      </c>
      <c r="I167" s="17">
        <f t="shared" ref="I167:Q167" si="72">SUM(I151:I166)</f>
        <v>550</v>
      </c>
      <c r="J167" s="17">
        <f t="shared" si="72"/>
        <v>220000</v>
      </c>
      <c r="K167" s="17">
        <f t="shared" si="72"/>
        <v>550</v>
      </c>
      <c r="L167" s="17">
        <f t="shared" si="72"/>
        <v>82500</v>
      </c>
      <c r="M167" s="17">
        <f t="shared" si="72"/>
        <v>137500</v>
      </c>
      <c r="N167" s="17">
        <f t="shared" si="72"/>
        <v>719.39</v>
      </c>
      <c r="O167" s="17">
        <f t="shared" si="72"/>
        <v>287756</v>
      </c>
      <c r="P167" s="17">
        <f t="shared" si="72"/>
        <v>639.02</v>
      </c>
      <c r="Q167" s="17">
        <f t="shared" si="72"/>
        <v>255608</v>
      </c>
      <c r="R167" s="2"/>
    </row>
    <row r="168" s="1" customFormat="1" ht="16" customHeight="1" spans="1:18">
      <c r="A168" s="56" t="s">
        <v>248</v>
      </c>
      <c r="B168" s="57"/>
      <c r="C168" s="58"/>
      <c r="D168" s="57"/>
      <c r="E168" s="59">
        <f>E150+E78+E70+E103+E81+E25+E167+E39+E37+E136+E98</f>
        <v>26766.25</v>
      </c>
      <c r="F168" s="59">
        <f>F150+F78+F70+F103+F81+F25+F167+F39+F37+F136+F98</f>
        <v>25046.01</v>
      </c>
      <c r="G168" s="59">
        <f>G150+G78+G70+G103+G81+G25+G167+G39+G37+G136+G98</f>
        <v>1720.24</v>
      </c>
      <c r="H168" s="59">
        <f>H150+H78+H70+H103+H81+H25+H167+H39+H37+H136+H98</f>
        <v>10018404</v>
      </c>
      <c r="I168" s="59">
        <f t="shared" ref="I168:Q168" si="73">I150+I78+I70+I103+I81+I25+I167+I39+I37+I136+I98</f>
        <v>9040</v>
      </c>
      <c r="J168" s="59">
        <f t="shared" si="73"/>
        <v>3616000</v>
      </c>
      <c r="K168" s="59">
        <f t="shared" si="73"/>
        <v>9016.76</v>
      </c>
      <c r="L168" s="59">
        <f t="shared" si="73"/>
        <v>1352514</v>
      </c>
      <c r="M168" s="59">
        <f t="shared" si="73"/>
        <v>2263486</v>
      </c>
      <c r="N168" s="59">
        <f t="shared" si="73"/>
        <v>9300</v>
      </c>
      <c r="O168" s="59">
        <f t="shared" si="73"/>
        <v>3720000</v>
      </c>
      <c r="P168" s="59">
        <f t="shared" si="73"/>
        <v>6706.01</v>
      </c>
      <c r="Q168" s="59">
        <f t="shared" si="73"/>
        <v>2682404</v>
      </c>
      <c r="R168" s="2"/>
    </row>
    <row r="169" s="1" customFormat="1" spans="1:17">
      <c r="A169" s="60"/>
      <c r="C169" s="61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</row>
    <row r="170" s="1" customFormat="1" spans="1:17">
      <c r="A170" s="60"/>
      <c r="C170" s="61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</row>
    <row r="171" ht="19" customHeight="1" spans="1:2">
      <c r="A171" s="63"/>
      <c r="B171" s="64"/>
    </row>
    <row r="172" ht="19" customHeight="1" spans="2:2">
      <c r="B172" s="1"/>
    </row>
    <row r="173" ht="19" customHeight="1" spans="2:2">
      <c r="B173" s="1"/>
    </row>
  </sheetData>
  <sortState ref="B20:S51">
    <sortCondition ref="B20:B51"/>
  </sortState>
  <mergeCells count="24">
    <mergeCell ref="A1:Q1"/>
    <mergeCell ref="B25:D25"/>
    <mergeCell ref="B37:D37"/>
    <mergeCell ref="B39:D39"/>
    <mergeCell ref="B70:D70"/>
    <mergeCell ref="B78:D78"/>
    <mergeCell ref="B81:D81"/>
    <mergeCell ref="B98:D98"/>
    <mergeCell ref="B103:D103"/>
    <mergeCell ref="B136:D136"/>
    <mergeCell ref="B150:D150"/>
    <mergeCell ref="B167:D167"/>
    <mergeCell ref="A168:D168"/>
    <mergeCell ref="A4:A25"/>
    <mergeCell ref="A26:A37"/>
    <mergeCell ref="A38:A39"/>
    <mergeCell ref="A40:A70"/>
    <mergeCell ref="A71:A78"/>
    <mergeCell ref="A79:A81"/>
    <mergeCell ref="A82:A98"/>
    <mergeCell ref="A99:A103"/>
    <mergeCell ref="A104:A136"/>
    <mergeCell ref="A137:A150"/>
    <mergeCell ref="A151:A167"/>
  </mergeCells>
  <pageMargins left="0.2125" right="0.2125" top="0.2125" bottom="0.21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2024-2025年度昆山市耕地生态轮作、扩种油菜项目核查结果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农业技术推广中心</dc:creator>
  <cp:lastModifiedBy>ARETOP</cp:lastModifiedBy>
  <dcterms:created xsi:type="dcterms:W3CDTF">2025-06-09T06:43:00Z</dcterms:created>
  <dcterms:modified xsi:type="dcterms:W3CDTF">2025-06-26T12:46:04Z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169B77712BF4475286833283B102DF6C_13</vt:lpwstr>
  </property>
  <property fmtid="{D5CDD505-2E9C-101B-9397-08002B2CF9AE}" pid="3" name="KSOProductBuildVer">
    <vt:lpwstr>2052-12.1.0.21541</vt:lpwstr>
  </property>
</Properties>
</file>